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ravec\Fondy\Fondy 2014-20\Opatrenie 16.4 Kupec Ján obstaranie stavba 2022\4. Zákazka nad 139 tis - dodatok č. 2 stavba\2.2 Súťažné podklady  - stavba nad 139000\"/>
    </mc:Choice>
  </mc:AlternateContent>
  <bookViews>
    <workbookView xWindow="0" yWindow="0" windowWidth="23040" windowHeight="8832"/>
  </bookViews>
  <sheets>
    <sheet name="Rekapitulácia stavby" sheetId="1" r:id="rId1"/>
    <sheet name="a - Stavebná časť" sheetId="2" r:id="rId2"/>
    <sheet name="b - Rozvádzač RD" sheetId="3" r:id="rId3"/>
    <sheet name="c - Elektrická prípojka NN" sheetId="4" r:id="rId4"/>
    <sheet name="d - Svetelná inštalácia" sheetId="5" r:id="rId5"/>
    <sheet name="e - Zásuvková inštalácia" sheetId="6" r:id="rId6"/>
    <sheet name="f - Inštalácia TV + SAT" sheetId="7" r:id="rId7"/>
    <sheet name="g - Bleskozvod + uzemnenie" sheetId="8" r:id="rId8"/>
    <sheet name="h - Zdravotechnika" sheetId="9" r:id="rId9"/>
    <sheet name="i - Vykurovanie" sheetId="10" r:id="rId10"/>
  </sheets>
  <definedNames>
    <definedName name="_xlnm._FilterDatabase" localSheetId="1" hidden="1">'a - Stavebná časť'!$C$138:$K$458</definedName>
    <definedName name="_xlnm._FilterDatabase" localSheetId="2" hidden="1">'b - Rozvádzač RD'!$C$118:$K$148</definedName>
    <definedName name="_xlnm._FilterDatabase" localSheetId="3" hidden="1">'c - Elektrická prípojka NN'!$C$123:$K$170</definedName>
    <definedName name="_xlnm._FilterDatabase" localSheetId="4" hidden="1">'d - Svetelná inštalácia'!$C$118:$K$157</definedName>
    <definedName name="_xlnm._FilterDatabase" localSheetId="5" hidden="1">'e - Zásuvková inštalácia'!$C$120:$K$157</definedName>
    <definedName name="_xlnm._FilterDatabase" localSheetId="6" hidden="1">'f - Inštalácia TV + SAT'!$C$118:$K$135</definedName>
    <definedName name="_xlnm._FilterDatabase" localSheetId="7" hidden="1">'g - Bleskozvod + uzemnenie'!$C$120:$K$172</definedName>
    <definedName name="_xlnm._FilterDatabase" localSheetId="8" hidden="1">'h - Zdravotechnika'!$C$126:$K$248</definedName>
    <definedName name="_xlnm._FilterDatabase" localSheetId="9" hidden="1">'i - Vykurovanie'!$C$118:$K$141</definedName>
    <definedName name="_xlnm.Print_Titles" localSheetId="1">'a - Stavebná časť'!$138:$138</definedName>
    <definedName name="_xlnm.Print_Titles" localSheetId="2">'b - Rozvádzač RD'!$118:$118</definedName>
    <definedName name="_xlnm.Print_Titles" localSheetId="3">'c - Elektrická prípojka NN'!$123:$123</definedName>
    <definedName name="_xlnm.Print_Titles" localSheetId="4">'d - Svetelná inštalácia'!$118:$118</definedName>
    <definedName name="_xlnm.Print_Titles" localSheetId="5">'e - Zásuvková inštalácia'!$120:$120</definedName>
    <definedName name="_xlnm.Print_Titles" localSheetId="6">'f - Inštalácia TV + SAT'!$118:$118</definedName>
    <definedName name="_xlnm.Print_Titles" localSheetId="7">'g - Bleskozvod + uzemnenie'!$120:$120</definedName>
    <definedName name="_xlnm.Print_Titles" localSheetId="8">'h - Zdravotechnika'!$126:$126</definedName>
    <definedName name="_xlnm.Print_Titles" localSheetId="9">'i - Vykurovanie'!$118:$118</definedName>
    <definedName name="_xlnm.Print_Titles" localSheetId="0">'Rekapitulácia stavby'!$92:$92</definedName>
    <definedName name="_xlnm.Print_Area" localSheetId="1">'a - Stavebná časť'!$C$4:$J$76,'a - Stavebná časť'!$C$126:$J$458</definedName>
    <definedName name="_xlnm.Print_Area" localSheetId="2">'b - Rozvádzač RD'!$C$4:$J$76,'b - Rozvádzač RD'!$C$106:$J$148</definedName>
    <definedName name="_xlnm.Print_Area" localSheetId="3">'c - Elektrická prípojka NN'!$C$4:$J$76,'c - Elektrická prípojka NN'!$C$111:$J$170</definedName>
    <definedName name="_xlnm.Print_Area" localSheetId="4">'d - Svetelná inštalácia'!$C$4:$J$76,'d - Svetelná inštalácia'!$C$106:$J$157</definedName>
    <definedName name="_xlnm.Print_Area" localSheetId="5">'e - Zásuvková inštalácia'!$C$4:$J$76,'e - Zásuvková inštalácia'!$C$108:$J$157</definedName>
    <definedName name="_xlnm.Print_Area" localSheetId="6">'f - Inštalácia TV + SAT'!$C$4:$J$76,'f - Inštalácia TV + SAT'!$C$106:$J$135</definedName>
    <definedName name="_xlnm.Print_Area" localSheetId="7">'g - Bleskozvod + uzemnenie'!$C$4:$J$76,'g - Bleskozvod + uzemnenie'!$C$108:$J$172</definedName>
    <definedName name="_xlnm.Print_Area" localSheetId="8">'h - Zdravotechnika'!$C$4:$J$76,'h - Zdravotechnika'!$C$114:$J$248</definedName>
    <definedName name="_xlnm.Print_Area" localSheetId="9">'i - Vykurovanie'!$C$4:$J$76,'i - Vykurovanie'!$C$106:$J$141</definedName>
    <definedName name="_xlnm.Print_Area" localSheetId="0">'Rekapitulácia stavby'!$D$4:$AO$76,'Rekapitulácia stavby'!$C$82:$AQ$104</definedName>
  </definedNames>
  <calcPr calcId="152511"/>
</workbook>
</file>

<file path=xl/calcChain.xml><?xml version="1.0" encoding="utf-8"?>
<calcChain xmlns="http://schemas.openxmlformats.org/spreadsheetml/2006/main">
  <c r="J37" i="10" l="1"/>
  <c r="J36" i="10"/>
  <c r="AY103" i="1"/>
  <c r="J35" i="10"/>
  <c r="AX103" i="1" s="1"/>
  <c r="BI141" i="10"/>
  <c r="BH141" i="10"/>
  <c r="BG141" i="10"/>
  <c r="BE141" i="10"/>
  <c r="BK141" i="10"/>
  <c r="J141" i="10"/>
  <c r="BF141" i="10"/>
  <c r="BI140" i="10"/>
  <c r="BH140" i="10"/>
  <c r="BG140" i="10"/>
  <c r="BE140" i="10"/>
  <c r="BK140" i="10"/>
  <c r="J140" i="10"/>
  <c r="BF140" i="10"/>
  <c r="BI139" i="10"/>
  <c r="BH139" i="10"/>
  <c r="BG139" i="10"/>
  <c r="BE139" i="10"/>
  <c r="BK139" i="10"/>
  <c r="J139" i="10" s="1"/>
  <c r="BF139" i="10" s="1"/>
  <c r="BI138" i="10"/>
  <c r="BH138" i="10"/>
  <c r="BG138" i="10"/>
  <c r="BE138" i="10"/>
  <c r="BK138" i="10"/>
  <c r="J138" i="10"/>
  <c r="BF138" i="10" s="1"/>
  <c r="BI137" i="10"/>
  <c r="BH137" i="10"/>
  <c r="BG137" i="10"/>
  <c r="BE137" i="10"/>
  <c r="BK137" i="10"/>
  <c r="J137" i="10"/>
  <c r="BF137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BI123" i="10"/>
  <c r="BH123" i="10"/>
  <c r="BG123" i="10"/>
  <c r="BE123" i="10"/>
  <c r="T123" i="10"/>
  <c r="R123" i="10"/>
  <c r="P123" i="10"/>
  <c r="BI122" i="10"/>
  <c r="BH122" i="10"/>
  <c r="BG122" i="10"/>
  <c r="BE122" i="10"/>
  <c r="T122" i="10"/>
  <c r="R122" i="10"/>
  <c r="P122" i="10"/>
  <c r="J115" i="10"/>
  <c r="F115" i="10"/>
  <c r="F113" i="10"/>
  <c r="E111" i="10"/>
  <c r="J91" i="10"/>
  <c r="F91" i="10"/>
  <c r="F89" i="10"/>
  <c r="E87" i="10"/>
  <c r="J24" i="10"/>
  <c r="E24" i="10"/>
  <c r="J116" i="10" s="1"/>
  <c r="J23" i="10"/>
  <c r="J18" i="10"/>
  <c r="E18" i="10"/>
  <c r="F92" i="10" s="1"/>
  <c r="J17" i="10"/>
  <c r="J12" i="10"/>
  <c r="J89" i="10" s="1"/>
  <c r="E7" i="10"/>
  <c r="E109" i="10"/>
  <c r="J37" i="9"/>
  <c r="J36" i="9"/>
  <c r="AY102" i="1" s="1"/>
  <c r="J35" i="9"/>
  <c r="AX102" i="1"/>
  <c r="BI248" i="9"/>
  <c r="BH248" i="9"/>
  <c r="BG248" i="9"/>
  <c r="BE248" i="9"/>
  <c r="BK248" i="9"/>
  <c r="J248" i="9" s="1"/>
  <c r="BF248" i="9" s="1"/>
  <c r="BI247" i="9"/>
  <c r="BH247" i="9"/>
  <c r="BG247" i="9"/>
  <c r="BE247" i="9"/>
  <c r="BK247" i="9"/>
  <c r="J247" i="9" s="1"/>
  <c r="BF247" i="9" s="1"/>
  <c r="BI246" i="9"/>
  <c r="BH246" i="9"/>
  <c r="BG246" i="9"/>
  <c r="BE246" i="9"/>
  <c r="BK246" i="9"/>
  <c r="J246" i="9"/>
  <c r="BF246" i="9" s="1"/>
  <c r="BI245" i="9"/>
  <c r="BH245" i="9"/>
  <c r="BG245" i="9"/>
  <c r="BE245" i="9"/>
  <c r="BK245" i="9"/>
  <c r="J245" i="9"/>
  <c r="BF245" i="9"/>
  <c r="BI244" i="9"/>
  <c r="BH244" i="9"/>
  <c r="BG244" i="9"/>
  <c r="BE244" i="9"/>
  <c r="BK244" i="9"/>
  <c r="J244" i="9" s="1"/>
  <c r="BF244" i="9" s="1"/>
  <c r="BI242" i="9"/>
  <c r="BH242" i="9"/>
  <c r="BG242" i="9"/>
  <c r="BE242" i="9"/>
  <c r="T242" i="9"/>
  <c r="R242" i="9"/>
  <c r="P242" i="9"/>
  <c r="BI241" i="9"/>
  <c r="BH241" i="9"/>
  <c r="BG241" i="9"/>
  <c r="BE241" i="9"/>
  <c r="T241" i="9"/>
  <c r="R241" i="9"/>
  <c r="P241" i="9"/>
  <c r="BI240" i="9"/>
  <c r="BH240" i="9"/>
  <c r="BG240" i="9"/>
  <c r="BE240" i="9"/>
  <c r="T240" i="9"/>
  <c r="R240" i="9"/>
  <c r="P240" i="9"/>
  <c r="BI239" i="9"/>
  <c r="BH239" i="9"/>
  <c r="BG239" i="9"/>
  <c r="BE239" i="9"/>
  <c r="T239" i="9"/>
  <c r="R239" i="9"/>
  <c r="P239" i="9"/>
  <c r="BI238" i="9"/>
  <c r="BH238" i="9"/>
  <c r="BG238" i="9"/>
  <c r="BE238" i="9"/>
  <c r="T238" i="9"/>
  <c r="R238" i="9"/>
  <c r="P238" i="9"/>
  <c r="BI237" i="9"/>
  <c r="BH237" i="9"/>
  <c r="BG237" i="9"/>
  <c r="BE237" i="9"/>
  <c r="T237" i="9"/>
  <c r="R237" i="9"/>
  <c r="P237" i="9"/>
  <c r="BI236" i="9"/>
  <c r="BH236" i="9"/>
  <c r="BG236" i="9"/>
  <c r="BE236" i="9"/>
  <c r="T236" i="9"/>
  <c r="R236" i="9"/>
  <c r="P236" i="9"/>
  <c r="BI235" i="9"/>
  <c r="BH235" i="9"/>
  <c r="BG235" i="9"/>
  <c r="BE235" i="9"/>
  <c r="T235" i="9"/>
  <c r="R235" i="9"/>
  <c r="P235" i="9"/>
  <c r="BI234" i="9"/>
  <c r="BH234" i="9"/>
  <c r="BG234" i="9"/>
  <c r="BE234" i="9"/>
  <c r="T234" i="9"/>
  <c r="R234" i="9"/>
  <c r="P234" i="9"/>
  <c r="BI233" i="9"/>
  <c r="BH233" i="9"/>
  <c r="BG233" i="9"/>
  <c r="BE233" i="9"/>
  <c r="T233" i="9"/>
  <c r="R233" i="9"/>
  <c r="P233" i="9"/>
  <c r="BI232" i="9"/>
  <c r="BH232" i="9"/>
  <c r="BG232" i="9"/>
  <c r="BE232" i="9"/>
  <c r="T232" i="9"/>
  <c r="R232" i="9"/>
  <c r="P232" i="9"/>
  <c r="BI231" i="9"/>
  <c r="BH231" i="9"/>
  <c r="BG231" i="9"/>
  <c r="BE231" i="9"/>
  <c r="T231" i="9"/>
  <c r="R231" i="9"/>
  <c r="P231" i="9"/>
  <c r="BI230" i="9"/>
  <c r="BH230" i="9"/>
  <c r="BG230" i="9"/>
  <c r="BE230" i="9"/>
  <c r="T230" i="9"/>
  <c r="R230" i="9"/>
  <c r="P230" i="9"/>
  <c r="BI229" i="9"/>
  <c r="BH229" i="9"/>
  <c r="BG229" i="9"/>
  <c r="BE229" i="9"/>
  <c r="T229" i="9"/>
  <c r="R229" i="9"/>
  <c r="P229" i="9"/>
  <c r="BI228" i="9"/>
  <c r="BH228" i="9"/>
  <c r="BG228" i="9"/>
  <c r="BE228" i="9"/>
  <c r="T228" i="9"/>
  <c r="R228" i="9"/>
  <c r="P228" i="9"/>
  <c r="BI227" i="9"/>
  <c r="BH227" i="9"/>
  <c r="BG227" i="9"/>
  <c r="BE227" i="9"/>
  <c r="T227" i="9"/>
  <c r="R227" i="9"/>
  <c r="P227" i="9"/>
  <c r="BI226" i="9"/>
  <c r="BH226" i="9"/>
  <c r="BG226" i="9"/>
  <c r="BE226" i="9"/>
  <c r="T226" i="9"/>
  <c r="R226" i="9"/>
  <c r="P226" i="9"/>
  <c r="BI225" i="9"/>
  <c r="BH225" i="9"/>
  <c r="BG225" i="9"/>
  <c r="BE225" i="9"/>
  <c r="T225" i="9"/>
  <c r="R225" i="9"/>
  <c r="P225" i="9"/>
  <c r="BI224" i="9"/>
  <c r="BH224" i="9"/>
  <c r="BG224" i="9"/>
  <c r="BE224" i="9"/>
  <c r="T224" i="9"/>
  <c r="R224" i="9"/>
  <c r="P224" i="9"/>
  <c r="BI223" i="9"/>
  <c r="BH223" i="9"/>
  <c r="BG223" i="9"/>
  <c r="BE223" i="9"/>
  <c r="T223" i="9"/>
  <c r="R223" i="9"/>
  <c r="P223" i="9"/>
  <c r="BI222" i="9"/>
  <c r="BH222" i="9"/>
  <c r="BG222" i="9"/>
  <c r="BE222" i="9"/>
  <c r="T222" i="9"/>
  <c r="R222" i="9"/>
  <c r="P222" i="9"/>
  <c r="BI221" i="9"/>
  <c r="BH221" i="9"/>
  <c r="BG221" i="9"/>
  <c r="BE221" i="9"/>
  <c r="T221" i="9"/>
  <c r="R221" i="9"/>
  <c r="P221" i="9"/>
  <c r="BI220" i="9"/>
  <c r="BH220" i="9"/>
  <c r="BG220" i="9"/>
  <c r="BE220" i="9"/>
  <c r="T220" i="9"/>
  <c r="R220" i="9"/>
  <c r="P220" i="9"/>
  <c r="BI219" i="9"/>
  <c r="BH219" i="9"/>
  <c r="BG219" i="9"/>
  <c r="BE219" i="9"/>
  <c r="T219" i="9"/>
  <c r="R219" i="9"/>
  <c r="P219" i="9"/>
  <c r="BI218" i="9"/>
  <c r="BH218" i="9"/>
  <c r="BG218" i="9"/>
  <c r="BE218" i="9"/>
  <c r="T218" i="9"/>
  <c r="R218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0" i="9"/>
  <c r="BH210" i="9"/>
  <c r="BG210" i="9"/>
  <c r="BE210" i="9"/>
  <c r="T210" i="9"/>
  <c r="R210" i="9"/>
  <c r="P210" i="9"/>
  <c r="BI209" i="9"/>
  <c r="BH209" i="9"/>
  <c r="BG209" i="9"/>
  <c r="BE209" i="9"/>
  <c r="T209" i="9"/>
  <c r="R209" i="9"/>
  <c r="P209" i="9"/>
  <c r="BI208" i="9"/>
  <c r="BH208" i="9"/>
  <c r="BG208" i="9"/>
  <c r="BE208" i="9"/>
  <c r="T208" i="9"/>
  <c r="R208" i="9"/>
  <c r="P208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3" i="9"/>
  <c r="BH173" i="9"/>
  <c r="BG173" i="9"/>
  <c r="BE173" i="9"/>
  <c r="T173" i="9"/>
  <c r="T172" i="9" s="1"/>
  <c r="R173" i="9"/>
  <c r="R172" i="9"/>
  <c r="P173" i="9"/>
  <c r="P172" i="9" s="1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J123" i="9"/>
  <c r="F123" i="9"/>
  <c r="F121" i="9"/>
  <c r="E119" i="9"/>
  <c r="J91" i="9"/>
  <c r="F91" i="9"/>
  <c r="F89" i="9"/>
  <c r="E87" i="9"/>
  <c r="J24" i="9"/>
  <c r="E24" i="9"/>
  <c r="J124" i="9"/>
  <c r="J23" i="9"/>
  <c r="J18" i="9"/>
  <c r="E18" i="9"/>
  <c r="F92" i="9"/>
  <c r="J17" i="9"/>
  <c r="J12" i="9"/>
  <c r="J89" i="9"/>
  <c r="E7" i="9"/>
  <c r="E85" i="9" s="1"/>
  <c r="J37" i="8"/>
  <c r="J36" i="8"/>
  <c r="AY101" i="1"/>
  <c r="J35" i="8"/>
  <c r="AX101" i="1"/>
  <c r="BI172" i="8"/>
  <c r="BH172" i="8"/>
  <c r="BG172" i="8"/>
  <c r="BE172" i="8"/>
  <c r="BK172" i="8"/>
  <c r="J172" i="8"/>
  <c r="BF172" i="8" s="1"/>
  <c r="BI171" i="8"/>
  <c r="BH171" i="8"/>
  <c r="BG171" i="8"/>
  <c r="BE171" i="8"/>
  <c r="BK171" i="8"/>
  <c r="J171" i="8"/>
  <c r="BF171" i="8"/>
  <c r="BI170" i="8"/>
  <c r="BH170" i="8"/>
  <c r="BG170" i="8"/>
  <c r="BE170" i="8"/>
  <c r="BK170" i="8"/>
  <c r="J170" i="8"/>
  <c r="BF170" i="8"/>
  <c r="BI169" i="8"/>
  <c r="BH169" i="8"/>
  <c r="BG169" i="8"/>
  <c r="BE169" i="8"/>
  <c r="BK169" i="8"/>
  <c r="J169" i="8" s="1"/>
  <c r="BF169" i="8" s="1"/>
  <c r="BI168" i="8"/>
  <c r="BH168" i="8"/>
  <c r="BG168" i="8"/>
  <c r="BE168" i="8"/>
  <c r="BK168" i="8"/>
  <c r="J168" i="8"/>
  <c r="BF168" i="8" s="1"/>
  <c r="BI166" i="8"/>
  <c r="BH166" i="8"/>
  <c r="BG166" i="8"/>
  <c r="BE166" i="8"/>
  <c r="T166" i="8"/>
  <c r="T165" i="8"/>
  <c r="R166" i="8"/>
  <c r="R165" i="8" s="1"/>
  <c r="P166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J118" i="8"/>
  <c r="J117" i="8"/>
  <c r="F117" i="8"/>
  <c r="F115" i="8"/>
  <c r="E113" i="8"/>
  <c r="J92" i="8"/>
  <c r="J91" i="8"/>
  <c r="F91" i="8"/>
  <c r="F89" i="8"/>
  <c r="E87" i="8"/>
  <c r="J18" i="8"/>
  <c r="E18" i="8"/>
  <c r="F118" i="8"/>
  <c r="J17" i="8"/>
  <c r="J12" i="8"/>
  <c r="J115" i="8" s="1"/>
  <c r="E7" i="8"/>
  <c r="E111" i="8" s="1"/>
  <c r="J37" i="7"/>
  <c r="J36" i="7"/>
  <c r="AY100" i="1"/>
  <c r="J35" i="7"/>
  <c r="AX100" i="1" s="1"/>
  <c r="BI135" i="7"/>
  <c r="BH135" i="7"/>
  <c r="BG135" i="7"/>
  <c r="BE135" i="7"/>
  <c r="BK135" i="7"/>
  <c r="J135" i="7"/>
  <c r="BF135" i="7" s="1"/>
  <c r="BI134" i="7"/>
  <c r="BH134" i="7"/>
  <c r="BG134" i="7"/>
  <c r="BE134" i="7"/>
  <c r="BK134" i="7"/>
  <c r="J134" i="7"/>
  <c r="BF134" i="7"/>
  <c r="BI133" i="7"/>
  <c r="BH133" i="7"/>
  <c r="BG133" i="7"/>
  <c r="BE133" i="7"/>
  <c r="BK133" i="7"/>
  <c r="J133" i="7" s="1"/>
  <c r="BF133" i="7" s="1"/>
  <c r="BI132" i="7"/>
  <c r="BH132" i="7"/>
  <c r="BG132" i="7"/>
  <c r="BE132" i="7"/>
  <c r="BK132" i="7"/>
  <c r="J132" i="7" s="1"/>
  <c r="BF132" i="7" s="1"/>
  <c r="BI131" i="7"/>
  <c r="BH131" i="7"/>
  <c r="BG131" i="7"/>
  <c r="BE131" i="7"/>
  <c r="BK131" i="7"/>
  <c r="J131" i="7"/>
  <c r="BF131" i="7" s="1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J116" i="7"/>
  <c r="J115" i="7"/>
  <c r="F115" i="7"/>
  <c r="F113" i="7"/>
  <c r="E111" i="7"/>
  <c r="J92" i="7"/>
  <c r="J91" i="7"/>
  <c r="F91" i="7"/>
  <c r="F89" i="7"/>
  <c r="E87" i="7"/>
  <c r="J18" i="7"/>
  <c r="E18" i="7"/>
  <c r="F92" i="7"/>
  <c r="J17" i="7"/>
  <c r="J12" i="7"/>
  <c r="J113" i="7" s="1"/>
  <c r="E7" i="7"/>
  <c r="E109" i="7"/>
  <c r="J37" i="6"/>
  <c r="J36" i="6"/>
  <c r="AY99" i="1"/>
  <c r="J35" i="6"/>
  <c r="AX99" i="1"/>
  <c r="BI157" i="6"/>
  <c r="BH157" i="6"/>
  <c r="BG157" i="6"/>
  <c r="BE157" i="6"/>
  <c r="BK157" i="6"/>
  <c r="J157" i="6"/>
  <c r="BF157" i="6"/>
  <c r="BI156" i="6"/>
  <c r="BH156" i="6"/>
  <c r="BG156" i="6"/>
  <c r="BE156" i="6"/>
  <c r="BK156" i="6"/>
  <c r="J156" i="6" s="1"/>
  <c r="BF156" i="6" s="1"/>
  <c r="BI155" i="6"/>
  <c r="BH155" i="6"/>
  <c r="BG155" i="6"/>
  <c r="BE155" i="6"/>
  <c r="BK155" i="6"/>
  <c r="J155" i="6"/>
  <c r="BF155" i="6" s="1"/>
  <c r="BI154" i="6"/>
  <c r="BH154" i="6"/>
  <c r="BG154" i="6"/>
  <c r="BE154" i="6"/>
  <c r="BK154" i="6"/>
  <c r="J154" i="6"/>
  <c r="BF154" i="6"/>
  <c r="BI153" i="6"/>
  <c r="BH153" i="6"/>
  <c r="BG153" i="6"/>
  <c r="BE153" i="6"/>
  <c r="BK153" i="6"/>
  <c r="J153" i="6"/>
  <c r="BF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J118" i="6"/>
  <c r="J117" i="6"/>
  <c r="F117" i="6"/>
  <c r="F115" i="6"/>
  <c r="E113" i="6"/>
  <c r="J92" i="6"/>
  <c r="J91" i="6"/>
  <c r="F91" i="6"/>
  <c r="F89" i="6"/>
  <c r="E87" i="6"/>
  <c r="J18" i="6"/>
  <c r="E18" i="6"/>
  <c r="F118" i="6" s="1"/>
  <c r="J17" i="6"/>
  <c r="J12" i="6"/>
  <c r="J89" i="6" s="1"/>
  <c r="E7" i="6"/>
  <c r="E111" i="6"/>
  <c r="J37" i="5"/>
  <c r="J36" i="5"/>
  <c r="AY98" i="1"/>
  <c r="J35" i="5"/>
  <c r="AX98" i="1"/>
  <c r="BI157" i="5"/>
  <c r="BH157" i="5"/>
  <c r="BG157" i="5"/>
  <c r="BE157" i="5"/>
  <c r="BK157" i="5"/>
  <c r="J157" i="5"/>
  <c r="BF157" i="5"/>
  <c r="BI156" i="5"/>
  <c r="BH156" i="5"/>
  <c r="BG156" i="5"/>
  <c r="BE156" i="5"/>
  <c r="BK156" i="5"/>
  <c r="J156" i="5" s="1"/>
  <c r="BF156" i="5" s="1"/>
  <c r="BI155" i="5"/>
  <c r="BH155" i="5"/>
  <c r="BG155" i="5"/>
  <c r="BE155" i="5"/>
  <c r="BK155" i="5"/>
  <c r="J155" i="5"/>
  <c r="BF155" i="5" s="1"/>
  <c r="BI154" i="5"/>
  <c r="BH154" i="5"/>
  <c r="BG154" i="5"/>
  <c r="BE154" i="5"/>
  <c r="BK154" i="5"/>
  <c r="J154" i="5"/>
  <c r="BF154" i="5"/>
  <c r="BI153" i="5"/>
  <c r="BH153" i="5"/>
  <c r="BG153" i="5"/>
  <c r="BE153" i="5"/>
  <c r="BK153" i="5"/>
  <c r="J153" i="5"/>
  <c r="BF153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J116" i="5"/>
  <c r="J115" i="5"/>
  <c r="F115" i="5"/>
  <c r="F113" i="5"/>
  <c r="E111" i="5"/>
  <c r="J92" i="5"/>
  <c r="J91" i="5"/>
  <c r="F91" i="5"/>
  <c r="F89" i="5"/>
  <c r="E87" i="5"/>
  <c r="J18" i="5"/>
  <c r="E18" i="5"/>
  <c r="F92" i="5"/>
  <c r="J17" i="5"/>
  <c r="J12" i="5"/>
  <c r="J89" i="5" s="1"/>
  <c r="E7" i="5"/>
  <c r="E85" i="5"/>
  <c r="J37" i="4"/>
  <c r="J36" i="4"/>
  <c r="AY97" i="1"/>
  <c r="J35" i="4"/>
  <c r="AX97" i="1"/>
  <c r="BI170" i="4"/>
  <c r="BH170" i="4"/>
  <c r="BG170" i="4"/>
  <c r="BE170" i="4"/>
  <c r="BK170" i="4"/>
  <c r="J170" i="4"/>
  <c r="BF170" i="4"/>
  <c r="BI169" i="4"/>
  <c r="BH169" i="4"/>
  <c r="BG169" i="4"/>
  <c r="BE169" i="4"/>
  <c r="BK169" i="4"/>
  <c r="J169" i="4" s="1"/>
  <c r="BF169" i="4" s="1"/>
  <c r="BI168" i="4"/>
  <c r="BH168" i="4"/>
  <c r="BG168" i="4"/>
  <c r="BE168" i="4"/>
  <c r="BK168" i="4"/>
  <c r="J168" i="4"/>
  <c r="BF168" i="4" s="1"/>
  <c r="BI167" i="4"/>
  <c r="BH167" i="4"/>
  <c r="BG167" i="4"/>
  <c r="BE167" i="4"/>
  <c r="BK167" i="4"/>
  <c r="J167" i="4"/>
  <c r="BF167" i="4"/>
  <c r="BI166" i="4"/>
  <c r="BH166" i="4"/>
  <c r="BG166" i="4"/>
  <c r="BE166" i="4"/>
  <c r="BK166" i="4"/>
  <c r="J166" i="4"/>
  <c r="BF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J121" i="4"/>
  <c r="J120" i="4"/>
  <c r="F120" i="4"/>
  <c r="F118" i="4"/>
  <c r="E116" i="4"/>
  <c r="J92" i="4"/>
  <c r="J91" i="4"/>
  <c r="F91" i="4"/>
  <c r="F89" i="4"/>
  <c r="E87" i="4"/>
  <c r="J18" i="4"/>
  <c r="E18" i="4"/>
  <c r="F121" i="4"/>
  <c r="J17" i="4"/>
  <c r="J12" i="4"/>
  <c r="J89" i="4" s="1"/>
  <c r="E7" i="4"/>
  <c r="E85" i="4"/>
  <c r="J37" i="3"/>
  <c r="J36" i="3"/>
  <c r="AY96" i="1"/>
  <c r="J35" i="3"/>
  <c r="AX96" i="1" s="1"/>
  <c r="BI148" i="3"/>
  <c r="BH148" i="3"/>
  <c r="BG148" i="3"/>
  <c r="BE148" i="3"/>
  <c r="BK148" i="3"/>
  <c r="J148" i="3"/>
  <c r="BF148" i="3"/>
  <c r="BI147" i="3"/>
  <c r="BH147" i="3"/>
  <c r="BG147" i="3"/>
  <c r="BE147" i="3"/>
  <c r="BK147" i="3"/>
  <c r="J147" i="3" s="1"/>
  <c r="BF147" i="3" s="1"/>
  <c r="BI146" i="3"/>
  <c r="BH146" i="3"/>
  <c r="BG146" i="3"/>
  <c r="BE146" i="3"/>
  <c r="BK146" i="3"/>
  <c r="J146" i="3" s="1"/>
  <c r="BF146" i="3" s="1"/>
  <c r="BI145" i="3"/>
  <c r="BH145" i="3"/>
  <c r="BG145" i="3"/>
  <c r="BE145" i="3"/>
  <c r="BK145" i="3"/>
  <c r="J145" i="3"/>
  <c r="BF145" i="3" s="1"/>
  <c r="BI144" i="3"/>
  <c r="BH144" i="3"/>
  <c r="BG144" i="3"/>
  <c r="BE144" i="3"/>
  <c r="BK144" i="3"/>
  <c r="J144" i="3"/>
  <c r="BF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6" i="3"/>
  <c r="J115" i="3"/>
  <c r="F115" i="3"/>
  <c r="F113" i="3"/>
  <c r="E111" i="3"/>
  <c r="J92" i="3"/>
  <c r="J91" i="3"/>
  <c r="F91" i="3"/>
  <c r="F89" i="3"/>
  <c r="E87" i="3"/>
  <c r="J18" i="3"/>
  <c r="E18" i="3"/>
  <c r="F116" i="3"/>
  <c r="J17" i="3"/>
  <c r="J12" i="3"/>
  <c r="J89" i="3" s="1"/>
  <c r="E7" i="3"/>
  <c r="E109" i="3" s="1"/>
  <c r="J37" i="2"/>
  <c r="J36" i="2"/>
  <c r="AY95" i="1"/>
  <c r="J35" i="2"/>
  <c r="AX95" i="1"/>
  <c r="BI458" i="2"/>
  <c r="BH458" i="2"/>
  <c r="BG458" i="2"/>
  <c r="BE458" i="2"/>
  <c r="BK458" i="2"/>
  <c r="J458" i="2"/>
  <c r="BF458" i="2"/>
  <c r="BI457" i="2"/>
  <c r="BH457" i="2"/>
  <c r="BG457" i="2"/>
  <c r="BE457" i="2"/>
  <c r="BK457" i="2"/>
  <c r="J457" i="2" s="1"/>
  <c r="BF457" i="2" s="1"/>
  <c r="BI456" i="2"/>
  <c r="BH456" i="2"/>
  <c r="BG456" i="2"/>
  <c r="BE456" i="2"/>
  <c r="BK456" i="2"/>
  <c r="J456" i="2"/>
  <c r="BF456" i="2" s="1"/>
  <c r="BI455" i="2"/>
  <c r="BH455" i="2"/>
  <c r="BG455" i="2"/>
  <c r="BE455" i="2"/>
  <c r="BK455" i="2"/>
  <c r="J455" i="2"/>
  <c r="BF455" i="2"/>
  <c r="BI454" i="2"/>
  <c r="BH454" i="2"/>
  <c r="BG454" i="2"/>
  <c r="BE454" i="2"/>
  <c r="BK454" i="2"/>
  <c r="J454" i="2"/>
  <c r="BF454" i="2"/>
  <c r="BI450" i="2"/>
  <c r="BH450" i="2"/>
  <c r="BG450" i="2"/>
  <c r="BE450" i="2"/>
  <c r="T450" i="2"/>
  <c r="T449" i="2" s="1"/>
  <c r="R450" i="2"/>
  <c r="R449" i="2"/>
  <c r="P450" i="2"/>
  <c r="P449" i="2" s="1"/>
  <c r="BI425" i="2"/>
  <c r="BH425" i="2"/>
  <c r="BG425" i="2"/>
  <c r="BE425" i="2"/>
  <c r="T425" i="2"/>
  <c r="R425" i="2"/>
  <c r="R422" i="2" s="1"/>
  <c r="P425" i="2"/>
  <c r="P422" i="2" s="1"/>
  <c r="BI423" i="2"/>
  <c r="BH423" i="2"/>
  <c r="BG423" i="2"/>
  <c r="BE423" i="2"/>
  <c r="T423" i="2"/>
  <c r="T422" i="2" s="1"/>
  <c r="R423" i="2"/>
  <c r="P423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09" i="2"/>
  <c r="BH409" i="2"/>
  <c r="BG409" i="2"/>
  <c r="BE409" i="2"/>
  <c r="T409" i="2"/>
  <c r="R409" i="2"/>
  <c r="P409" i="2"/>
  <c r="BI393" i="2"/>
  <c r="BH393" i="2"/>
  <c r="BG393" i="2"/>
  <c r="BE393" i="2"/>
  <c r="T393" i="2"/>
  <c r="R393" i="2"/>
  <c r="P393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4" i="2"/>
  <c r="BH384" i="2"/>
  <c r="BG384" i="2"/>
  <c r="BE384" i="2"/>
  <c r="T384" i="2"/>
  <c r="R384" i="2"/>
  <c r="P384" i="2"/>
  <c r="BI382" i="2"/>
  <c r="BH382" i="2"/>
  <c r="BG382" i="2"/>
  <c r="BE382" i="2"/>
  <c r="T382" i="2"/>
  <c r="R382" i="2"/>
  <c r="P382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69" i="2"/>
  <c r="BH369" i="2"/>
  <c r="BG369" i="2"/>
  <c r="BE369" i="2"/>
  <c r="T369" i="2"/>
  <c r="R369" i="2"/>
  <c r="P369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294" i="2"/>
  <c r="BH294" i="2"/>
  <c r="BG294" i="2"/>
  <c r="BE294" i="2"/>
  <c r="T294" i="2"/>
  <c r="R294" i="2"/>
  <c r="P294" i="2"/>
  <c r="BI288" i="2"/>
  <c r="BH288" i="2"/>
  <c r="BG288" i="2"/>
  <c r="BE288" i="2"/>
  <c r="T288" i="2"/>
  <c r="R288" i="2"/>
  <c r="P288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T234" i="2" s="1"/>
  <c r="R235" i="2"/>
  <c r="R234" i="2"/>
  <c r="P235" i="2"/>
  <c r="P234" i="2" s="1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J92" i="2"/>
  <c r="J91" i="2"/>
  <c r="F91" i="2"/>
  <c r="F89" i="2"/>
  <c r="E87" i="2"/>
  <c r="J18" i="2"/>
  <c r="E18" i="2"/>
  <c r="F92" i="2"/>
  <c r="J17" i="2"/>
  <c r="J12" i="2"/>
  <c r="J89" i="2"/>
  <c r="E7" i="2"/>
  <c r="E85" i="2" s="1"/>
  <c r="L90" i="1"/>
  <c r="AM90" i="1"/>
  <c r="AM89" i="1"/>
  <c r="L89" i="1"/>
  <c r="AM87" i="1"/>
  <c r="L87" i="1"/>
  <c r="L85" i="1"/>
  <c r="L84" i="1"/>
  <c r="J309" i="2"/>
  <c r="J391" i="2"/>
  <c r="BK367" i="2"/>
  <c r="J358" i="2"/>
  <c r="J351" i="2"/>
  <c r="BK340" i="2"/>
  <c r="J332" i="2"/>
  <c r="J271" i="2"/>
  <c r="BK162" i="2"/>
  <c r="J276" i="2"/>
  <c r="BK155" i="2"/>
  <c r="J181" i="2"/>
  <c r="J294" i="2"/>
  <c r="J160" i="2"/>
  <c r="BK259" i="2"/>
  <c r="BK172" i="2"/>
  <c r="BK122" i="3"/>
  <c r="BK131" i="3"/>
  <c r="J131" i="3"/>
  <c r="BK135" i="3"/>
  <c r="BK129" i="3"/>
  <c r="J135" i="3"/>
  <c r="BK138" i="4"/>
  <c r="J153" i="4"/>
  <c r="BK140" i="4"/>
  <c r="J164" i="4"/>
  <c r="BK154" i="4"/>
  <c r="J138" i="4"/>
  <c r="BK147" i="4"/>
  <c r="J134" i="4"/>
  <c r="BK148" i="5"/>
  <c r="BK131" i="5"/>
  <c r="BK137" i="5"/>
  <c r="J142" i="5"/>
  <c r="BK143" i="5"/>
  <c r="BK140" i="5"/>
  <c r="BK122" i="5"/>
  <c r="BK138" i="6"/>
  <c r="J127" i="6"/>
  <c r="J138" i="6"/>
  <c r="BK146" i="6"/>
  <c r="J129" i="7"/>
  <c r="J163" i="8"/>
  <c r="J137" i="8"/>
  <c r="BK166" i="8"/>
  <c r="J150" i="8"/>
  <c r="BK208" i="9"/>
  <c r="BK186" i="9"/>
  <c r="BK164" i="9"/>
  <c r="BK188" i="9"/>
  <c r="J159" i="9"/>
  <c r="BK184" i="9"/>
  <c r="BK223" i="9"/>
  <c r="BK242" i="9"/>
  <c r="BK202" i="9"/>
  <c r="BK159" i="9"/>
  <c r="J205" i="9"/>
  <c r="J146" i="9"/>
  <c r="J142" i="9"/>
  <c r="BK229" i="9"/>
  <c r="BK176" i="9"/>
  <c r="J195" i="9"/>
  <c r="J194" i="9"/>
  <c r="BK144" i="9"/>
  <c r="BK130" i="10"/>
  <c r="BK274" i="2"/>
  <c r="J413" i="2"/>
  <c r="J393" i="2"/>
  <c r="J382" i="2"/>
  <c r="BK369" i="2"/>
  <c r="J364" i="2"/>
  <c r="J356" i="2"/>
  <c r="J346" i="2"/>
  <c r="J335" i="2"/>
  <c r="J328" i="2"/>
  <c r="BK309" i="2"/>
  <c r="J267" i="2"/>
  <c r="J169" i="2"/>
  <c r="J421" i="2"/>
  <c r="J241" i="2"/>
  <c r="J257" i="2"/>
  <c r="BK146" i="2"/>
  <c r="BK175" i="2"/>
  <c r="BK280" i="2"/>
  <c r="J175" i="2"/>
  <c r="J423" i="2"/>
  <c r="J277" i="2"/>
  <c r="J255" i="2"/>
  <c r="BK200" i="2"/>
  <c r="BK144" i="2"/>
  <c r="J134" i="3"/>
  <c r="J133" i="3"/>
  <c r="BK124" i="3"/>
  <c r="BK138" i="3"/>
  <c r="BK130" i="3"/>
  <c r="BK136" i="3"/>
  <c r="BK139" i="3"/>
  <c r="BK163" i="4"/>
  <c r="BK161" i="4"/>
  <c r="J154" i="4"/>
  <c r="J149" i="4"/>
  <c r="BK139" i="4"/>
  <c r="BK128" i="4"/>
  <c r="BK160" i="4"/>
  <c r="BK150" i="4"/>
  <c r="J141" i="4"/>
  <c r="BK127" i="4"/>
  <c r="J131" i="4"/>
  <c r="J150" i="5"/>
  <c r="BK130" i="5"/>
  <c r="BK125" i="5"/>
  <c r="J129" i="5"/>
  <c r="BK133" i="5"/>
  <c r="BK146" i="5"/>
  <c r="J136" i="5"/>
  <c r="J125" i="5"/>
  <c r="J145" i="5"/>
  <c r="BK141" i="5"/>
  <c r="BK151" i="6"/>
  <c r="BK134" i="6"/>
  <c r="J129" i="6"/>
  <c r="J125" i="6"/>
  <c r="J146" i="6"/>
  <c r="BK137" i="6"/>
  <c r="J128" i="6"/>
  <c r="BK148" i="6"/>
  <c r="BK149" i="6"/>
  <c r="BK128" i="7"/>
  <c r="J125" i="7"/>
  <c r="BK136" i="8"/>
  <c r="J140" i="8"/>
  <c r="BK137" i="8"/>
  <c r="J161" i="8"/>
  <c r="J129" i="8"/>
  <c r="J124" i="8"/>
  <c r="BK143" i="8"/>
  <c r="J214" i="9"/>
  <c r="BK234" i="9"/>
  <c r="J152" i="9"/>
  <c r="BK212" i="9"/>
  <c r="BK147" i="9"/>
  <c r="BK219" i="9"/>
  <c r="J178" i="9"/>
  <c r="BK182" i="9"/>
  <c r="BK130" i="9"/>
  <c r="J164" i="9"/>
  <c r="BK233" i="9"/>
  <c r="BK141" i="9"/>
  <c r="J226" i="9"/>
  <c r="J162" i="9"/>
  <c r="BK195" i="9"/>
  <c r="J223" i="9"/>
  <c r="BK200" i="9"/>
  <c r="J150" i="9"/>
  <c r="BK149" i="9"/>
  <c r="J196" i="9"/>
  <c r="BK152" i="9"/>
  <c r="BK198" i="9"/>
  <c r="BK241" i="9"/>
  <c r="J171" i="9"/>
  <c r="J133" i="9"/>
  <c r="BK123" i="10"/>
  <c r="J123" i="10"/>
  <c r="BK248" i="2"/>
  <c r="J156" i="2"/>
  <c r="J389" i="2"/>
  <c r="J369" i="2"/>
  <c r="J363" i="2"/>
  <c r="J359" i="2"/>
  <c r="J352" i="2"/>
  <c r="BK346" i="2"/>
  <c r="BK333" i="2"/>
  <c r="J324" i="2"/>
  <c r="BK306" i="2"/>
  <c r="J219" i="2"/>
  <c r="BK277" i="2"/>
  <c r="J288" i="2"/>
  <c r="BK156" i="2"/>
  <c r="BK159" i="2"/>
  <c r="J182" i="2"/>
  <c r="BK219" i="2"/>
  <c r="J306" i="2"/>
  <c r="BK243" i="2"/>
  <c r="F35" i="2"/>
  <c r="J145" i="6"/>
  <c r="BK128" i="6"/>
  <c r="BK140" i="6"/>
  <c r="BK125" i="6"/>
  <c r="J144" i="6"/>
  <c r="BK129" i="7"/>
  <c r="BK122" i="7"/>
  <c r="BK146" i="8"/>
  <c r="BK144" i="8"/>
  <c r="J138" i="8"/>
  <c r="BK128" i="8"/>
  <c r="BK145" i="8"/>
  <c r="BK154" i="8"/>
  <c r="J134" i="8"/>
  <c r="J233" i="9"/>
  <c r="J188" i="9"/>
  <c r="J236" i="9"/>
  <c r="J173" i="9"/>
  <c r="J229" i="9"/>
  <c r="J143" i="9"/>
  <c r="BK151" i="9"/>
  <c r="BK178" i="9"/>
  <c r="BK235" i="9"/>
  <c r="J136" i="9"/>
  <c r="BK157" i="9"/>
  <c r="J215" i="9"/>
  <c r="J157" i="9"/>
  <c r="J186" i="9"/>
  <c r="J130" i="10"/>
  <c r="BK126" i="10"/>
  <c r="J411" i="2"/>
  <c r="J377" i="2"/>
  <c r="J362" i="2"/>
  <c r="J355" i="2"/>
  <c r="J338" i="2"/>
  <c r="BK322" i="2"/>
  <c r="J251" i="2"/>
  <c r="J419" i="2"/>
  <c r="J275" i="2"/>
  <c r="J222" i="2"/>
  <c r="BK264" i="2"/>
  <c r="J312" i="2"/>
  <c r="BK141" i="3"/>
  <c r="BK164" i="4"/>
  <c r="J151" i="4"/>
  <c r="BK136" i="4"/>
  <c r="BK159" i="4"/>
  <c r="BK143" i="4"/>
  <c r="J137" i="4"/>
  <c r="BK138" i="5"/>
  <c r="J147" i="5"/>
  <c r="BK134" i="5"/>
  <c r="J149" i="5"/>
  <c r="J137" i="5"/>
  <c r="J127" i="7"/>
  <c r="J162" i="8"/>
  <c r="J146" i="8"/>
  <c r="BK151" i="8"/>
  <c r="BK161" i="8"/>
  <c r="BK157" i="8"/>
  <c r="J148" i="8"/>
  <c r="J125" i="8"/>
  <c r="J212" i="9"/>
  <c r="J180" i="9"/>
  <c r="BK133" i="9"/>
  <c r="J220" i="9"/>
  <c r="J130" i="9"/>
  <c r="BK146" i="9"/>
  <c r="J170" i="9"/>
  <c r="BK238" i="9"/>
  <c r="BK227" i="9"/>
  <c r="J201" i="9"/>
  <c r="BK154" i="9"/>
  <c r="BK237" i="9"/>
  <c r="J138" i="9"/>
  <c r="BK166" i="9"/>
  <c r="BK196" i="9"/>
  <c r="BK224" i="9"/>
  <c r="J141" i="9"/>
  <c r="J125" i="10"/>
  <c r="BK188" i="2"/>
  <c r="BK384" i="2"/>
  <c r="J367" i="2"/>
  <c r="BK358" i="2"/>
  <c r="J349" i="2"/>
  <c r="J333" i="2"/>
  <c r="BK324" i="2"/>
  <c r="BK288" i="2"/>
  <c r="J196" i="2"/>
  <c r="BK262" i="2"/>
  <c r="J310" i="2"/>
  <c r="AS94" i="1"/>
  <c r="BK303" i="2"/>
  <c r="BK257" i="2"/>
  <c r="BK142" i="2"/>
  <c r="J141" i="3"/>
  <c r="J127" i="3"/>
  <c r="BK127" i="3"/>
  <c r="J132" i="3"/>
  <c r="J124" i="3"/>
  <c r="J130" i="3"/>
  <c r="J160" i="4"/>
  <c r="BK148" i="4"/>
  <c r="J127" i="4"/>
  <c r="BK162" i="4"/>
  <c r="J139" i="4"/>
  <c r="J129" i="4"/>
  <c r="BK132" i="5"/>
  <c r="J148" i="5"/>
  <c r="J126" i="5"/>
  <c r="J128" i="5"/>
  <c r="J140" i="5"/>
  <c r="BK135" i="5"/>
  <c r="BK143" i="6"/>
  <c r="J126" i="7"/>
  <c r="BK125" i="8"/>
  <c r="BK141" i="8"/>
  <c r="J157" i="8"/>
  <c r="BK149" i="8"/>
  <c r="BK147" i="8"/>
  <c r="J131" i="8"/>
  <c r="BK130" i="8"/>
  <c r="BK124" i="8"/>
  <c r="J128" i="8"/>
  <c r="J200" i="9"/>
  <c r="BK216" i="9"/>
  <c r="J134" i="9"/>
  <c r="J168" i="9"/>
  <c r="J206" i="9"/>
  <c r="BK206" i="9"/>
  <c r="J169" i="9"/>
  <c r="BK205" i="9"/>
  <c r="J225" i="9"/>
  <c r="J160" i="9"/>
  <c r="BK210" i="9"/>
  <c r="BK180" i="9"/>
  <c r="J232" i="9"/>
  <c r="J208" i="9"/>
  <c r="J228" i="9"/>
  <c r="J199" i="9"/>
  <c r="J155" i="9"/>
  <c r="BK207" i="9"/>
  <c r="J166" i="9"/>
  <c r="BK142" i="9"/>
  <c r="J139" i="9"/>
  <c r="J202" i="9"/>
  <c r="J153" i="9"/>
  <c r="BK201" i="9"/>
  <c r="BK194" i="9"/>
  <c r="J239" i="9"/>
  <c r="BK153" i="9"/>
  <c r="J129" i="10"/>
  <c r="BK122" i="10"/>
  <c r="BK127" i="10"/>
  <c r="J379" i="2"/>
  <c r="J361" i="2"/>
  <c r="BK354" i="2"/>
  <c r="BK342" i="2"/>
  <c r="BK320" i="2"/>
  <c r="BK167" i="2"/>
  <c r="F37" i="2"/>
  <c r="BK149" i="5"/>
  <c r="J122" i="5"/>
  <c r="J135" i="6"/>
  <c r="BK132" i="6"/>
  <c r="J149" i="6"/>
  <c r="J132" i="6"/>
  <c r="BK185" i="9"/>
  <c r="BK225" i="9"/>
  <c r="BK135" i="9"/>
  <c r="BK239" i="9"/>
  <c r="J231" i="9"/>
  <c r="J237" i="9"/>
  <c r="BK160" i="9"/>
  <c r="BK158" i="9"/>
  <c r="J144" i="9"/>
  <c r="BK143" i="9"/>
  <c r="J242" i="9"/>
  <c r="BK160" i="2"/>
  <c r="J409" i="2"/>
  <c r="BK379" i="2"/>
  <c r="J366" i="2"/>
  <c r="BK357" i="2"/>
  <c r="J353" i="2"/>
  <c r="BK344" i="2"/>
  <c r="BK332" i="2"/>
  <c r="BK310" i="2"/>
  <c r="BK185" i="2"/>
  <c r="BK423" i="2"/>
  <c r="BK422" i="2" s="1"/>
  <c r="J422" i="2" s="1"/>
  <c r="J117" i="2" s="1"/>
  <c r="J316" i="2"/>
  <c r="BK267" i="2"/>
  <c r="J229" i="2"/>
  <c r="BK318" i="2"/>
  <c r="J167" i="2"/>
  <c r="BK302" i="2"/>
  <c r="BK253" i="2"/>
  <c r="F33" i="2"/>
  <c r="J146" i="5"/>
  <c r="J141" i="5"/>
  <c r="BK126" i="5"/>
  <c r="BK147" i="5"/>
  <c r="BK121" i="5"/>
  <c r="J142" i="6"/>
  <c r="J126" i="6"/>
  <c r="J143" i="6"/>
  <c r="BK135" i="6"/>
  <c r="J124" i="6"/>
  <c r="BK144" i="6"/>
  <c r="J124" i="7"/>
  <c r="BK155" i="8"/>
  <c r="J130" i="8"/>
  <c r="J142" i="8"/>
  <c r="BK150" i="8"/>
  <c r="BK155" i="9"/>
  <c r="BK215" i="9"/>
  <c r="BK217" i="9"/>
  <c r="J198" i="9"/>
  <c r="J161" i="9"/>
  <c r="BK167" i="9"/>
  <c r="BK222" i="9"/>
  <c r="J187" i="9"/>
  <c r="BK165" i="9"/>
  <c r="J209" i="9"/>
  <c r="BK177" i="9"/>
  <c r="J230" i="9"/>
  <c r="BK191" i="9"/>
  <c r="BK140" i="9"/>
  <c r="J127" i="10"/>
  <c r="J157" i="2"/>
  <c r="J384" i="2"/>
  <c r="J365" i="2"/>
  <c r="BK359" i="2"/>
  <c r="BK355" i="2"/>
  <c r="J348" i="2"/>
  <c r="BK336" i="2"/>
  <c r="BK326" i="2"/>
  <c r="J308" i="2"/>
  <c r="J155" i="2"/>
  <c r="BK246" i="2"/>
  <c r="J238" i="2"/>
  <c r="BK425" i="2"/>
  <c r="BK157" i="2"/>
  <c r="J185" i="2"/>
  <c r="BK272" i="2"/>
  <c r="BK169" i="2"/>
  <c r="BK294" i="2"/>
  <c r="J235" i="2"/>
  <c r="J125" i="3"/>
  <c r="J139" i="3"/>
  <c r="J129" i="3"/>
  <c r="BK140" i="3"/>
  <c r="J138" i="3"/>
  <c r="BK155" i="4"/>
  <c r="J143" i="4"/>
  <c r="BK130" i="4"/>
  <c r="BK153" i="4"/>
  <c r="J140" i="4"/>
  <c r="J130" i="4"/>
  <c r="J128" i="4"/>
  <c r="J132" i="5"/>
  <c r="J138" i="5"/>
  <c r="BK127" i="5"/>
  <c r="J137" i="6"/>
  <c r="J147" i="6"/>
  <c r="BK126" i="6"/>
  <c r="BK126" i="7"/>
  <c r="J160" i="8"/>
  <c r="BK159" i="8"/>
  <c r="J126" i="8"/>
  <c r="J166" i="8"/>
  <c r="J135" i="8"/>
  <c r="J191" i="9"/>
  <c r="BK213" i="9"/>
  <c r="J185" i="9"/>
  <c r="BK231" i="9"/>
  <c r="BK228" i="9"/>
  <c r="BK214" i="9"/>
  <c r="J207" i="9"/>
  <c r="J132" i="9"/>
  <c r="BK162" i="9"/>
  <c r="J219" i="9"/>
  <c r="BK136" i="9"/>
  <c r="J190" i="9"/>
  <c r="BK128" i="10"/>
  <c r="BK413" i="2"/>
  <c r="BK377" i="2"/>
  <c r="BK360" i="2"/>
  <c r="BK352" i="2"/>
  <c r="J342" i="2"/>
  <c r="J314" i="2"/>
  <c r="J246" i="2"/>
  <c r="BK276" i="2"/>
  <c r="J259" i="2"/>
  <c r="BK232" i="2"/>
  <c r="BK235" i="2"/>
  <c r="BK275" i="2"/>
  <c r="J202" i="2"/>
  <c r="J136" i="3"/>
  <c r="BK132" i="3"/>
  <c r="BK134" i="3"/>
  <c r="J123" i="3"/>
  <c r="J137" i="3"/>
  <c r="J162" i="4"/>
  <c r="J144" i="4"/>
  <c r="J135" i="4"/>
  <c r="J163" i="4"/>
  <c r="J152" i="4"/>
  <c r="BK149" i="4"/>
  <c r="BK135" i="4"/>
  <c r="BK134" i="4"/>
  <c r="J127" i="5"/>
  <c r="BK150" i="5"/>
  <c r="BK128" i="5"/>
  <c r="BK136" i="6"/>
  <c r="BK142" i="6"/>
  <c r="J151" i="6"/>
  <c r="BK164" i="8"/>
  <c r="J149" i="8"/>
  <c r="J155" i="8"/>
  <c r="BK156" i="8"/>
  <c r="J240" i="9"/>
  <c r="J165" i="9"/>
  <c r="BK187" i="9"/>
  <c r="BK220" i="9"/>
  <c r="BK150" i="9"/>
  <c r="J140" i="9"/>
  <c r="BK134" i="9"/>
  <c r="BK218" i="9"/>
  <c r="J151" i="9"/>
  <c r="BK132" i="9"/>
  <c r="BK129" i="10"/>
  <c r="J172" i="2"/>
  <c r="BK411" i="2"/>
  <c r="BK393" i="2"/>
  <c r="BK382" i="2"/>
  <c r="BK375" i="2"/>
  <c r="BK365" i="2"/>
  <c r="BK362" i="2"/>
  <c r="BK356" i="2"/>
  <c r="BK351" i="2"/>
  <c r="J345" i="2"/>
  <c r="J336" i="2"/>
  <c r="BK330" i="2"/>
  <c r="J322" i="2"/>
  <c r="J302" i="2"/>
  <c r="BK229" i="2"/>
  <c r="J146" i="2"/>
  <c r="BK269" i="2"/>
  <c r="BK238" i="2"/>
  <c r="BK308" i="2"/>
  <c r="BK181" i="2"/>
  <c r="J248" i="2"/>
  <c r="BK202" i="2"/>
  <c r="J33" i="2"/>
  <c r="J143" i="5"/>
  <c r="J133" i="5"/>
  <c r="BK124" i="5"/>
  <c r="BK145" i="5"/>
  <c r="J121" i="5"/>
  <c r="J140" i="6"/>
  <c r="BK124" i="6"/>
  <c r="J136" i="6"/>
  <c r="BK147" i="6"/>
  <c r="J122" i="7"/>
  <c r="BK158" i="8"/>
  <c r="J145" i="8"/>
  <c r="J158" i="8"/>
  <c r="BK163" i="8"/>
  <c r="BK140" i="8"/>
  <c r="BK131" i="8"/>
  <c r="J152" i="8"/>
  <c r="J147" i="8"/>
  <c r="J210" i="9"/>
  <c r="BK236" i="9"/>
  <c r="J177" i="9"/>
  <c r="J147" i="9"/>
  <c r="BK139" i="9"/>
  <c r="J158" i="9"/>
  <c r="J217" i="9"/>
  <c r="J137" i="9"/>
  <c r="J241" i="9"/>
  <c r="BK209" i="9"/>
  <c r="J218" i="9"/>
  <c r="BK168" i="9"/>
  <c r="J182" i="9"/>
  <c r="J126" i="10"/>
  <c r="BK314" i="2"/>
  <c r="BK409" i="2"/>
  <c r="J386" i="2"/>
  <c r="BK366" i="2"/>
  <c r="J360" i="2"/>
  <c r="BK353" i="2"/>
  <c r="BK345" i="2"/>
  <c r="BK335" i="2"/>
  <c r="BK316" i="2"/>
  <c r="J274" i="2"/>
  <c r="BK182" i="2"/>
  <c r="J273" i="2"/>
  <c r="J320" i="2"/>
  <c r="J162" i="2"/>
  <c r="J243" i="2"/>
  <c r="J450" i="2"/>
  <c r="BK222" i="2"/>
  <c r="J318" i="2"/>
  <c r="BK251" i="2"/>
  <c r="BK165" i="2"/>
  <c r="J140" i="3"/>
  <c r="BK125" i="3"/>
  <c r="BK137" i="3"/>
  <c r="BK128" i="3"/>
  <c r="BK123" i="3"/>
  <c r="BK141" i="4"/>
  <c r="J159" i="4"/>
  <c r="J150" i="4"/>
  <c r="BK129" i="4"/>
  <c r="J161" i="4"/>
  <c r="BK151" i="4"/>
  <c r="J148" i="4"/>
  <c r="J147" i="4"/>
  <c r="BK132" i="4"/>
  <c r="J124" i="5"/>
  <c r="BK139" i="5"/>
  <c r="J135" i="5"/>
  <c r="BK142" i="5"/>
  <c r="BK139" i="6"/>
  <c r="BK129" i="6"/>
  <c r="BK141" i="6"/>
  <c r="J131" i="6"/>
  <c r="BK145" i="6"/>
  <c r="BK124" i="7"/>
  <c r="J139" i="8"/>
  <c r="J154" i="8"/>
  <c r="J153" i="8"/>
  <c r="BK138" i="8"/>
  <c r="J213" i="9"/>
  <c r="J234" i="9"/>
  <c r="BK131" i="9"/>
  <c r="BK170" i="9"/>
  <c r="BK199" i="9"/>
  <c r="BK137" i="9"/>
  <c r="BK226" i="9"/>
  <c r="J222" i="9"/>
  <c r="J156" i="9"/>
  <c r="J176" i="9"/>
  <c r="J124" i="10"/>
  <c r="J303" i="2"/>
  <c r="BK386" i="2"/>
  <c r="BK364" i="2"/>
  <c r="J354" i="2"/>
  <c r="J344" i="2"/>
  <c r="J330" i="2"/>
  <c r="J264" i="2"/>
  <c r="J272" i="2"/>
  <c r="J232" i="2"/>
  <c r="J198" i="2"/>
  <c r="BK241" i="2"/>
  <c r="BK419" i="2"/>
  <c r="BK273" i="2"/>
  <c r="F36" i="2"/>
  <c r="J141" i="6"/>
  <c r="J148" i="6"/>
  <c r="BK127" i="6"/>
  <c r="BK125" i="7"/>
  <c r="BK162" i="8"/>
  <c r="J159" i="8"/>
  <c r="BK123" i="8"/>
  <c r="J164" i="8"/>
  <c r="BK126" i="8"/>
  <c r="J192" i="9"/>
  <c r="J181" i="9"/>
  <c r="BK192" i="9"/>
  <c r="J163" i="9"/>
  <c r="BK156" i="9"/>
  <c r="BK179" i="9"/>
  <c r="J179" i="9"/>
  <c r="BK171" i="9"/>
  <c r="BK204" i="9"/>
  <c r="BK240" i="9"/>
  <c r="BK169" i="9"/>
  <c r="J154" i="9"/>
  <c r="J128" i="10"/>
  <c r="BK389" i="2"/>
  <c r="J375" i="2"/>
  <c r="BK363" i="2"/>
  <c r="J357" i="2"/>
  <c r="BK349" i="2"/>
  <c r="BK338" i="2"/>
  <c r="J326" i="2"/>
  <c r="J269" i="2"/>
  <c r="BK450" i="2"/>
  <c r="J200" i="2"/>
  <c r="J188" i="2"/>
  <c r="BK421" i="2"/>
  <c r="J165" i="2"/>
  <c r="BK142" i="3"/>
  <c r="J126" i="3"/>
  <c r="BK152" i="4"/>
  <c r="BK144" i="4"/>
  <c r="J155" i="4"/>
  <c r="BK137" i="4"/>
  <c r="J136" i="4"/>
  <c r="J144" i="5"/>
  <c r="J134" i="5"/>
  <c r="J134" i="6"/>
  <c r="BK131" i="6"/>
  <c r="BK150" i="6"/>
  <c r="J139" i="6"/>
  <c r="J121" i="7"/>
  <c r="J128" i="7"/>
  <c r="BK135" i="8"/>
  <c r="BK153" i="8"/>
  <c r="BK160" i="8"/>
  <c r="J123" i="8"/>
  <c r="BK139" i="8"/>
  <c r="BK129" i="8"/>
  <c r="J197" i="9"/>
  <c r="BK189" i="9"/>
  <c r="BK203" i="9"/>
  <c r="J149" i="9"/>
  <c r="J238" i="9"/>
  <c r="BK124" i="10"/>
  <c r="BK391" i="2"/>
  <c r="BK361" i="2"/>
  <c r="BK348" i="2"/>
  <c r="J340" i="2"/>
  <c r="BK328" i="2"/>
  <c r="BK312" i="2"/>
  <c r="J280" i="2"/>
  <c r="J253" i="2"/>
  <c r="J142" i="2"/>
  <c r="BK255" i="2"/>
  <c r="J262" i="2"/>
  <c r="J144" i="2"/>
  <c r="BK198" i="2"/>
  <c r="BK196" i="2"/>
  <c r="J425" i="2"/>
  <c r="BK271" i="2"/>
  <c r="J159" i="2"/>
  <c r="J142" i="3"/>
  <c r="J128" i="3"/>
  <c r="BK133" i="3"/>
  <c r="BK126" i="3"/>
  <c r="J122" i="3"/>
  <c r="J156" i="4"/>
  <c r="J142" i="4"/>
  <c r="BK131" i="4"/>
  <c r="BK156" i="4"/>
  <c r="BK142" i="4"/>
  <c r="J132" i="4"/>
  <c r="J130" i="5"/>
  <c r="BK144" i="5"/>
  <c r="J131" i="5"/>
  <c r="BK129" i="5"/>
  <c r="J139" i="5"/>
  <c r="BK151" i="5"/>
  <c r="J151" i="5"/>
  <c r="BK136" i="5"/>
  <c r="J150" i="6"/>
  <c r="BK121" i="7"/>
  <c r="BK127" i="7"/>
  <c r="J156" i="8"/>
  <c r="BK134" i="8"/>
  <c r="BK142" i="8"/>
  <c r="J141" i="8"/>
  <c r="J143" i="8"/>
  <c r="BK148" i="8"/>
  <c r="J136" i="8"/>
  <c r="BK152" i="8"/>
  <c r="BK127" i="8"/>
  <c r="J127" i="8"/>
  <c r="J151" i="8"/>
  <c r="J144" i="8"/>
  <c r="BK230" i="9"/>
  <c r="J189" i="9"/>
  <c r="J221" i="9"/>
  <c r="BK232" i="9"/>
  <c r="J203" i="9"/>
  <c r="BK221" i="9"/>
  <c r="J184" i="9"/>
  <c r="J216" i="9"/>
  <c r="J235" i="9"/>
  <c r="BK173" i="9"/>
  <c r="J131" i="9"/>
  <c r="BK181" i="9"/>
  <c r="BK163" i="9"/>
  <c r="J135" i="9"/>
  <c r="BK197" i="9"/>
  <c r="BK138" i="9"/>
  <c r="J224" i="9"/>
  <c r="BK190" i="9"/>
  <c r="J227" i="9"/>
  <c r="J204" i="9"/>
  <c r="BK161" i="9"/>
  <c r="J167" i="9"/>
  <c r="J122" i="10"/>
  <c r="BK125" i="10"/>
  <c r="P201" i="2" l="1"/>
  <c r="R237" i="2"/>
  <c r="T334" i="2"/>
  <c r="R378" i="2"/>
  <c r="BK412" i="2"/>
  <c r="J412" i="2"/>
  <c r="J116" i="2"/>
  <c r="T122" i="8"/>
  <c r="P175" i="9"/>
  <c r="P166" i="2"/>
  <c r="P195" i="2"/>
  <c r="T228" i="2"/>
  <c r="T254" i="2"/>
  <c r="P329" i="2"/>
  <c r="T347" i="2"/>
  <c r="T392" i="2"/>
  <c r="P133" i="4"/>
  <c r="T133" i="8"/>
  <c r="T132" i="8"/>
  <c r="R145" i="9"/>
  <c r="R228" i="2"/>
  <c r="R329" i="2"/>
  <c r="R385" i="2"/>
  <c r="BK121" i="3"/>
  <c r="J121" i="3" s="1"/>
  <c r="J98" i="3" s="1"/>
  <c r="T126" i="4"/>
  <c r="T125" i="4"/>
  <c r="BK158" i="4"/>
  <c r="J158" i="4"/>
  <c r="J103" i="4"/>
  <c r="BK152" i="5"/>
  <c r="J152" i="5" s="1"/>
  <c r="J99" i="5" s="1"/>
  <c r="T175" i="9"/>
  <c r="BK166" i="2"/>
  <c r="J166" i="2" s="1"/>
  <c r="J99" i="2" s="1"/>
  <c r="P228" i="2"/>
  <c r="R254" i="2"/>
  <c r="R347" i="2"/>
  <c r="T146" i="4"/>
  <c r="T145" i="4"/>
  <c r="BK133" i="6"/>
  <c r="J133" i="6" s="1"/>
  <c r="J100" i="6" s="1"/>
  <c r="BK123" i="7"/>
  <c r="J123" i="7"/>
  <c r="J98" i="7" s="1"/>
  <c r="R122" i="8"/>
  <c r="R175" i="9"/>
  <c r="R141" i="2"/>
  <c r="BK201" i="2"/>
  <c r="J201" i="2"/>
  <c r="J101" i="2"/>
  <c r="P270" i="2"/>
  <c r="T325" i="2"/>
  <c r="BK347" i="2"/>
  <c r="J347" i="2" s="1"/>
  <c r="J111" i="2" s="1"/>
  <c r="T368" i="2"/>
  <c r="T378" i="2"/>
  <c r="R126" i="4"/>
  <c r="R125" i="4"/>
  <c r="BK165" i="4"/>
  <c r="J165" i="4"/>
  <c r="J104" i="4"/>
  <c r="T133" i="6"/>
  <c r="T130" i="6" s="1"/>
  <c r="BK122" i="8"/>
  <c r="J122" i="8" s="1"/>
  <c r="J97" i="8" s="1"/>
  <c r="BK183" i="9"/>
  <c r="J183" i="9"/>
  <c r="J104" i="9" s="1"/>
  <c r="BK270" i="2"/>
  <c r="J270" i="2" s="1"/>
  <c r="J107" i="2" s="1"/>
  <c r="BK368" i="2"/>
  <c r="J368" i="2"/>
  <c r="J112" i="2" s="1"/>
  <c r="BK385" i="2"/>
  <c r="J385" i="2" s="1"/>
  <c r="J114" i="2" s="1"/>
  <c r="T412" i="2"/>
  <c r="P126" i="4"/>
  <c r="P125" i="4" s="1"/>
  <c r="BK146" i="4"/>
  <c r="BK145" i="4" s="1"/>
  <c r="J145" i="4" s="1"/>
  <c r="J100" i="4" s="1"/>
  <c r="T158" i="4"/>
  <c r="T157" i="4" s="1"/>
  <c r="BK123" i="5"/>
  <c r="BK120" i="5" s="1"/>
  <c r="P123" i="7"/>
  <c r="P120" i="7" s="1"/>
  <c r="P119" i="7" s="1"/>
  <c r="AU100" i="1" s="1"/>
  <c r="BK167" i="8"/>
  <c r="J167" i="8" s="1"/>
  <c r="J101" i="8" s="1"/>
  <c r="BK148" i="9"/>
  <c r="J148" i="9"/>
  <c r="J100" i="9" s="1"/>
  <c r="T141" i="2"/>
  <c r="T270" i="2"/>
  <c r="P368" i="2"/>
  <c r="P385" i="2"/>
  <c r="R412" i="2"/>
  <c r="R133" i="4"/>
  <c r="P123" i="5"/>
  <c r="P120" i="5" s="1"/>
  <c r="P119" i="5" s="1"/>
  <c r="AU98" i="1" s="1"/>
  <c r="BK152" i="6"/>
  <c r="J152" i="6" s="1"/>
  <c r="J101" i="6" s="1"/>
  <c r="T145" i="9"/>
  <c r="T183" i="9"/>
  <c r="T166" i="2"/>
  <c r="R270" i="2"/>
  <c r="BK329" i="2"/>
  <c r="J329" i="2"/>
  <c r="J109" i="2" s="1"/>
  <c r="P347" i="2"/>
  <c r="R392" i="2"/>
  <c r="BK453" i="2"/>
  <c r="J453" i="2" s="1"/>
  <c r="J119" i="2" s="1"/>
  <c r="BK143" i="3"/>
  <c r="J143" i="3" s="1"/>
  <c r="J99" i="3" s="1"/>
  <c r="BK126" i="4"/>
  <c r="J126" i="4" s="1"/>
  <c r="J98" i="4" s="1"/>
  <c r="P146" i="4"/>
  <c r="P145" i="4"/>
  <c r="R133" i="6"/>
  <c r="R130" i="6" s="1"/>
  <c r="BK145" i="9"/>
  <c r="J145" i="9"/>
  <c r="J99" i="9" s="1"/>
  <c r="BK193" i="9"/>
  <c r="J193" i="9" s="1"/>
  <c r="J105" i="9" s="1"/>
  <c r="BK141" i="2"/>
  <c r="J141" i="2" s="1"/>
  <c r="J98" i="2" s="1"/>
  <c r="R195" i="2"/>
  <c r="P254" i="2"/>
  <c r="R334" i="2"/>
  <c r="P392" i="2"/>
  <c r="R121" i="3"/>
  <c r="R120" i="3" s="1"/>
  <c r="R119" i="3" s="1"/>
  <c r="BK133" i="4"/>
  <c r="J133" i="4"/>
  <c r="J99" i="4" s="1"/>
  <c r="R158" i="4"/>
  <c r="R157" i="4" s="1"/>
  <c r="P133" i="8"/>
  <c r="P132" i="8" s="1"/>
  <c r="P121" i="8" s="1"/>
  <c r="AU101" i="1" s="1"/>
  <c r="T129" i="9"/>
  <c r="P193" i="9"/>
  <c r="BK195" i="2"/>
  <c r="J195" i="2" s="1"/>
  <c r="J100" i="2" s="1"/>
  <c r="BK237" i="2"/>
  <c r="J237" i="2"/>
  <c r="J105" i="2" s="1"/>
  <c r="P325" i="2"/>
  <c r="R368" i="2"/>
  <c r="P121" i="3"/>
  <c r="P120" i="3" s="1"/>
  <c r="P119" i="3" s="1"/>
  <c r="AU96" i="1" s="1"/>
  <c r="R146" i="4"/>
  <c r="R145" i="4" s="1"/>
  <c r="R133" i="8"/>
  <c r="R132" i="8" s="1"/>
  <c r="R129" i="9"/>
  <c r="R193" i="9"/>
  <c r="P141" i="2"/>
  <c r="P140" i="2" s="1"/>
  <c r="T195" i="2"/>
  <c r="T237" i="2"/>
  <c r="BK334" i="2"/>
  <c r="J334" i="2" s="1"/>
  <c r="J110" i="2" s="1"/>
  <c r="BK378" i="2"/>
  <c r="J378" i="2"/>
  <c r="J113" i="2" s="1"/>
  <c r="T385" i="2"/>
  <c r="P133" i="6"/>
  <c r="P130" i="6"/>
  <c r="T123" i="7"/>
  <c r="T120" i="7"/>
  <c r="T119" i="7" s="1"/>
  <c r="P145" i="9"/>
  <c r="T193" i="9"/>
  <c r="BK133" i="8"/>
  <c r="J133" i="8" s="1"/>
  <c r="J99" i="8" s="1"/>
  <c r="BK129" i="9"/>
  <c r="J129" i="9"/>
  <c r="J98" i="9" s="1"/>
  <c r="R148" i="9"/>
  <c r="BK175" i="9"/>
  <c r="R183" i="9"/>
  <c r="P211" i="9"/>
  <c r="T211" i="9"/>
  <c r="P158" i="4"/>
  <c r="P157" i="4"/>
  <c r="P123" i="6"/>
  <c r="P122" i="6"/>
  <c r="P121" i="6" s="1"/>
  <c r="AU99" i="1" s="1"/>
  <c r="P122" i="8"/>
  <c r="P129" i="9"/>
  <c r="T148" i="9"/>
  <c r="P183" i="9"/>
  <c r="BK211" i="9"/>
  <c r="J211" i="9"/>
  <c r="J106" i="9" s="1"/>
  <c r="R211" i="9"/>
  <c r="BK243" i="9"/>
  <c r="J243" i="9"/>
  <c r="J107" i="9" s="1"/>
  <c r="R201" i="2"/>
  <c r="BK325" i="2"/>
  <c r="J325" i="2"/>
  <c r="J108" i="2" s="1"/>
  <c r="T123" i="5"/>
  <c r="T120" i="5" s="1"/>
  <c r="T119" i="5" s="1"/>
  <c r="T123" i="6"/>
  <c r="T122" i="6"/>
  <c r="R123" i="7"/>
  <c r="R120" i="7"/>
  <c r="R119" i="7" s="1"/>
  <c r="P121" i="10"/>
  <c r="P120" i="10" s="1"/>
  <c r="P119" i="10" s="1"/>
  <c r="AU103" i="1" s="1"/>
  <c r="R166" i="2"/>
  <c r="BK228" i="2"/>
  <c r="J228" i="2"/>
  <c r="J102" i="2" s="1"/>
  <c r="P237" i="2"/>
  <c r="P334" i="2"/>
  <c r="P378" i="2"/>
  <c r="P412" i="2"/>
  <c r="T121" i="3"/>
  <c r="T120" i="3" s="1"/>
  <c r="T119" i="3" s="1"/>
  <c r="R123" i="5"/>
  <c r="R120" i="5"/>
  <c r="R119" i="5" s="1"/>
  <c r="R123" i="6"/>
  <c r="R122" i="6" s="1"/>
  <c r="BK130" i="7"/>
  <c r="J130" i="7"/>
  <c r="J99" i="7" s="1"/>
  <c r="R121" i="10"/>
  <c r="R120" i="10" s="1"/>
  <c r="R119" i="10" s="1"/>
  <c r="T121" i="10"/>
  <c r="T120" i="10"/>
  <c r="T119" i="10" s="1"/>
  <c r="T201" i="2"/>
  <c r="BK254" i="2"/>
  <c r="J254" i="2"/>
  <c r="J106" i="2" s="1"/>
  <c r="R325" i="2"/>
  <c r="T329" i="2"/>
  <c r="BK392" i="2"/>
  <c r="J392" i="2" s="1"/>
  <c r="J115" i="2" s="1"/>
  <c r="T133" i="4"/>
  <c r="BK123" i="6"/>
  <c r="J123" i="6" s="1"/>
  <c r="J98" i="6" s="1"/>
  <c r="P148" i="9"/>
  <c r="BK121" i="10"/>
  <c r="J121" i="10" s="1"/>
  <c r="J98" i="10" s="1"/>
  <c r="BK136" i="10"/>
  <c r="J136" i="10"/>
  <c r="J99" i="10" s="1"/>
  <c r="BK165" i="8"/>
  <c r="J165" i="8" s="1"/>
  <c r="J100" i="8" s="1"/>
  <c r="BK449" i="2"/>
  <c r="J449" i="2"/>
  <c r="J118" i="2" s="1"/>
  <c r="BK172" i="9"/>
  <c r="J172" i="9" s="1"/>
  <c r="J101" i="9" s="1"/>
  <c r="BK234" i="2"/>
  <c r="J234" i="2"/>
  <c r="J103" i="2" s="1"/>
  <c r="F116" i="10"/>
  <c r="BF129" i="10"/>
  <c r="BF125" i="10"/>
  <c r="J113" i="10"/>
  <c r="BF124" i="10"/>
  <c r="BF130" i="10"/>
  <c r="BF122" i="10"/>
  <c r="J92" i="10"/>
  <c r="BF127" i="10"/>
  <c r="J175" i="9"/>
  <c r="J103" i="9" s="1"/>
  <c r="E85" i="10"/>
  <c r="BF123" i="10"/>
  <c r="BF128" i="10"/>
  <c r="BF126" i="10"/>
  <c r="T121" i="8"/>
  <c r="BF131" i="9"/>
  <c r="BF187" i="9"/>
  <c r="BF197" i="9"/>
  <c r="BF198" i="9"/>
  <c r="BF209" i="9"/>
  <c r="BF234" i="9"/>
  <c r="BF181" i="9"/>
  <c r="BF210" i="9"/>
  <c r="BF216" i="9"/>
  <c r="BF224" i="9"/>
  <c r="BF139" i="9"/>
  <c r="BF146" i="9"/>
  <c r="BF161" i="9"/>
  <c r="BF180" i="9"/>
  <c r="BF189" i="9"/>
  <c r="BF191" i="9"/>
  <c r="BF194" i="9"/>
  <c r="BF207" i="9"/>
  <c r="BF240" i="9"/>
  <c r="BF242" i="9"/>
  <c r="BF215" i="9"/>
  <c r="BF236" i="9"/>
  <c r="BF155" i="9"/>
  <c r="BF163" i="9"/>
  <c r="BF212" i="9"/>
  <c r="BF230" i="9"/>
  <c r="BF232" i="9"/>
  <c r="BK132" i="8"/>
  <c r="J132" i="8" s="1"/>
  <c r="J98" i="8" s="1"/>
  <c r="E117" i="9"/>
  <c r="BF138" i="9"/>
  <c r="BF141" i="9"/>
  <c r="BF143" i="9"/>
  <c r="BF151" i="9"/>
  <c r="BF164" i="9"/>
  <c r="BF171" i="9"/>
  <c r="BF217" i="9"/>
  <c r="J92" i="9"/>
  <c r="BF135" i="9"/>
  <c r="BF178" i="9"/>
  <c r="BF179" i="9"/>
  <c r="BF186" i="9"/>
  <c r="BF199" i="9"/>
  <c r="BF203" i="9"/>
  <c r="BF213" i="9"/>
  <c r="BF225" i="9"/>
  <c r="BF235" i="9"/>
  <c r="BF238" i="9"/>
  <c r="BF137" i="9"/>
  <c r="BF192" i="9"/>
  <c r="BF196" i="9"/>
  <c r="BF220" i="9"/>
  <c r="BF142" i="9"/>
  <c r="BF147" i="9"/>
  <c r="BF150" i="9"/>
  <c r="BF158" i="9"/>
  <c r="BF160" i="9"/>
  <c r="BF168" i="9"/>
  <c r="BF188" i="9"/>
  <c r="BF195" i="9"/>
  <c r="BF204" i="9"/>
  <c r="BF208" i="9"/>
  <c r="BF223" i="9"/>
  <c r="J121" i="9"/>
  <c r="BF136" i="9"/>
  <c r="BF154" i="9"/>
  <c r="BF157" i="9"/>
  <c r="BF182" i="9"/>
  <c r="BF185" i="9"/>
  <c r="F124" i="9"/>
  <c r="BF153" i="9"/>
  <c r="BF167" i="9"/>
  <c r="BF200" i="9"/>
  <c r="BF202" i="9"/>
  <c r="BF206" i="9"/>
  <c r="BF241" i="9"/>
  <c r="BF165" i="9"/>
  <c r="BF184" i="9"/>
  <c r="BF190" i="9"/>
  <c r="BF201" i="9"/>
  <c r="BF227" i="9"/>
  <c r="BF226" i="9"/>
  <c r="BF133" i="9"/>
  <c r="BF134" i="9"/>
  <c r="BF140" i="9"/>
  <c r="BF152" i="9"/>
  <c r="BF159" i="9"/>
  <c r="BF162" i="9"/>
  <c r="BF169" i="9"/>
  <c r="BF176" i="9"/>
  <c r="BF177" i="9"/>
  <c r="BF221" i="9"/>
  <c r="BF228" i="9"/>
  <c r="BF233" i="9"/>
  <c r="BF239" i="9"/>
  <c r="BF130" i="9"/>
  <c r="BF144" i="9"/>
  <c r="BF149" i="9"/>
  <c r="BF156" i="9"/>
  <c r="BF166" i="9"/>
  <c r="BF214" i="9"/>
  <c r="BF218" i="9"/>
  <c r="BF222" i="9"/>
  <c r="BF229" i="9"/>
  <c r="BF237" i="9"/>
  <c r="BF132" i="9"/>
  <c r="BF170" i="9"/>
  <c r="BF173" i="9"/>
  <c r="BF205" i="9"/>
  <c r="BF219" i="9"/>
  <c r="BF231" i="9"/>
  <c r="J89" i="8"/>
  <c r="BF129" i="8"/>
  <c r="E85" i="8"/>
  <c r="BF126" i="8"/>
  <c r="BF137" i="8"/>
  <c r="BF130" i="8"/>
  <c r="BF149" i="8"/>
  <c r="BF158" i="8"/>
  <c r="BF151" i="8"/>
  <c r="BF157" i="8"/>
  <c r="BK120" i="7"/>
  <c r="BK119" i="7"/>
  <c r="J119" i="7" s="1"/>
  <c r="J30" i="7" s="1"/>
  <c r="BF141" i="8"/>
  <c r="BF150" i="8"/>
  <c r="BF159" i="8"/>
  <c r="BF123" i="8"/>
  <c r="BF125" i="8"/>
  <c r="BF154" i="8"/>
  <c r="BF145" i="8"/>
  <c r="BF152" i="8"/>
  <c r="BF128" i="8"/>
  <c r="BF135" i="8"/>
  <c r="BF142" i="8"/>
  <c r="BF144" i="8"/>
  <c r="BF155" i="8"/>
  <c r="BF156" i="8"/>
  <c r="BF161" i="8"/>
  <c r="F92" i="8"/>
  <c r="BF131" i="8"/>
  <c r="BF134" i="8"/>
  <c r="BF139" i="8"/>
  <c r="BF146" i="8"/>
  <c r="BF147" i="8"/>
  <c r="BF164" i="8"/>
  <c r="BF127" i="8"/>
  <c r="BF143" i="8"/>
  <c r="BF124" i="8"/>
  <c r="BF138" i="8"/>
  <c r="BF148" i="8"/>
  <c r="BF153" i="8"/>
  <c r="BF160" i="8"/>
  <c r="BF162" i="8"/>
  <c r="BF163" i="8"/>
  <c r="BF166" i="8"/>
  <c r="BF136" i="8"/>
  <c r="BF140" i="8"/>
  <c r="J89" i="7"/>
  <c r="BK122" i="6"/>
  <c r="BF125" i="7"/>
  <c r="BF124" i="7"/>
  <c r="BF126" i="7"/>
  <c r="BF128" i="7"/>
  <c r="BF121" i="7"/>
  <c r="E85" i="7"/>
  <c r="F116" i="7"/>
  <c r="BF122" i="7"/>
  <c r="BF127" i="7"/>
  <c r="BF129" i="7"/>
  <c r="J123" i="5"/>
  <c r="J98" i="5"/>
  <c r="J115" i="6"/>
  <c r="BF128" i="6"/>
  <c r="BF145" i="6"/>
  <c r="BF146" i="6"/>
  <c r="BF148" i="6"/>
  <c r="BF150" i="6"/>
  <c r="BF134" i="6"/>
  <c r="BF139" i="6"/>
  <c r="BF143" i="6"/>
  <c r="BF147" i="6"/>
  <c r="BF149" i="6"/>
  <c r="BF151" i="6"/>
  <c r="E85" i="6"/>
  <c r="F92" i="6"/>
  <c r="BF124" i="6"/>
  <c r="BF125" i="6"/>
  <c r="BF127" i="6"/>
  <c r="BF129" i="6"/>
  <c r="BF131" i="6"/>
  <c r="BF132" i="6"/>
  <c r="BF135" i="6"/>
  <c r="BF140" i="6"/>
  <c r="BF141" i="6"/>
  <c r="BF142" i="6"/>
  <c r="BF126" i="6"/>
  <c r="BF136" i="6"/>
  <c r="BF137" i="6"/>
  <c r="BF138" i="6"/>
  <c r="BF144" i="6"/>
  <c r="E109" i="5"/>
  <c r="BF125" i="5"/>
  <c r="BF141" i="5"/>
  <c r="BF145" i="5"/>
  <c r="BF146" i="5"/>
  <c r="BF137" i="5"/>
  <c r="BF129" i="5"/>
  <c r="F116" i="5"/>
  <c r="BF127" i="5"/>
  <c r="BF131" i="5"/>
  <c r="BF126" i="5"/>
  <c r="BF149" i="5"/>
  <c r="BF150" i="5"/>
  <c r="BF122" i="5"/>
  <c r="BF134" i="5"/>
  <c r="BF138" i="5"/>
  <c r="BF139" i="5"/>
  <c r="BF140" i="5"/>
  <c r="BF147" i="5"/>
  <c r="BF148" i="5"/>
  <c r="BF151" i="5"/>
  <c r="J113" i="5"/>
  <c r="BF132" i="5"/>
  <c r="BF136" i="5"/>
  <c r="BF143" i="5"/>
  <c r="BF142" i="5"/>
  <c r="BF144" i="5"/>
  <c r="BF121" i="5"/>
  <c r="BF124" i="5"/>
  <c r="BF130" i="5"/>
  <c r="BF133" i="5"/>
  <c r="BF135" i="5"/>
  <c r="BF128" i="5"/>
  <c r="BF129" i="4"/>
  <c r="BF131" i="4"/>
  <c r="BF135" i="4"/>
  <c r="E114" i="4"/>
  <c r="BF128" i="4"/>
  <c r="BF130" i="4"/>
  <c r="F92" i="4"/>
  <c r="J118" i="4"/>
  <c r="BF139" i="4"/>
  <c r="BF140" i="4"/>
  <c r="BF132" i="4"/>
  <c r="BF134" i="4"/>
  <c r="BF138" i="4"/>
  <c r="BF142" i="4"/>
  <c r="BF144" i="4"/>
  <c r="BF147" i="4"/>
  <c r="BF151" i="4"/>
  <c r="BF152" i="4"/>
  <c r="BF154" i="4"/>
  <c r="BF155" i="4"/>
  <c r="BF156" i="4"/>
  <c r="BF163" i="4"/>
  <c r="BF127" i="4"/>
  <c r="BF148" i="4"/>
  <c r="BF150" i="4"/>
  <c r="BF160" i="4"/>
  <c r="BF136" i="4"/>
  <c r="BF137" i="4"/>
  <c r="BF141" i="4"/>
  <c r="BF149" i="4"/>
  <c r="BF153" i="4"/>
  <c r="BF159" i="4"/>
  <c r="BF161" i="4"/>
  <c r="BF162" i="4"/>
  <c r="BF164" i="4"/>
  <c r="BF143" i="4"/>
  <c r="J113" i="3"/>
  <c r="BF126" i="3"/>
  <c r="BF136" i="3"/>
  <c r="BF133" i="3"/>
  <c r="BF131" i="3"/>
  <c r="BF139" i="3"/>
  <c r="E85" i="3"/>
  <c r="BF127" i="3"/>
  <c r="BF128" i="3"/>
  <c r="BF141" i="3"/>
  <c r="BF135" i="3"/>
  <c r="BF142" i="3"/>
  <c r="BF122" i="3"/>
  <c r="BF125" i="3"/>
  <c r="BF129" i="3"/>
  <c r="BF132" i="3"/>
  <c r="BF134" i="3"/>
  <c r="BF137" i="3"/>
  <c r="F92" i="3"/>
  <c r="BF124" i="3"/>
  <c r="BF130" i="3"/>
  <c r="BF123" i="3"/>
  <c r="BF140" i="3"/>
  <c r="BF138" i="3"/>
  <c r="E129" i="2"/>
  <c r="BF146" i="2"/>
  <c r="BF162" i="2"/>
  <c r="BF222" i="2"/>
  <c r="BF229" i="2"/>
  <c r="BF264" i="2"/>
  <c r="BF280" i="2"/>
  <c r="BF294" i="2"/>
  <c r="BF316" i="2"/>
  <c r="BF144" i="2"/>
  <c r="BF155" i="2"/>
  <c r="BF275" i="2"/>
  <c r="BF276" i="2"/>
  <c r="BF277" i="2"/>
  <c r="BF310" i="2"/>
  <c r="BF314" i="2"/>
  <c r="F136" i="2"/>
  <c r="BF157" i="2"/>
  <c r="BF172" i="2"/>
  <c r="BF175" i="2"/>
  <c r="BF182" i="2"/>
  <c r="BF243" i="2"/>
  <c r="BF413" i="2"/>
  <c r="BF450" i="2"/>
  <c r="AZ95" i="1"/>
  <c r="J133" i="2"/>
  <c r="BF160" i="2"/>
  <c r="BF202" i="2"/>
  <c r="BF232" i="2"/>
  <c r="BF259" i="2"/>
  <c r="BF423" i="2"/>
  <c r="BF425" i="2"/>
  <c r="BB95" i="1"/>
  <c r="BF156" i="2"/>
  <c r="BF159" i="2"/>
  <c r="BF167" i="2"/>
  <c r="BF169" i="2"/>
  <c r="BF241" i="2"/>
  <c r="BF253" i="2"/>
  <c r="BF303" i="2"/>
  <c r="BF308" i="2"/>
  <c r="AV95" i="1"/>
  <c r="BF200" i="2"/>
  <c r="BF248" i="2"/>
  <c r="BF267" i="2"/>
  <c r="BF271" i="2"/>
  <c r="BF274" i="2"/>
  <c r="BC95" i="1"/>
  <c r="BF185" i="2"/>
  <c r="BF188" i="2"/>
  <c r="BF219" i="2"/>
  <c r="BF235" i="2"/>
  <c r="BF238" i="2"/>
  <c r="BF246" i="2"/>
  <c r="BF257" i="2"/>
  <c r="BF306" i="2"/>
  <c r="BF309" i="2"/>
  <c r="BF318" i="2"/>
  <c r="BF320" i="2"/>
  <c r="BF322" i="2"/>
  <c r="BF324" i="2"/>
  <c r="BF326" i="2"/>
  <c r="BF328" i="2"/>
  <c r="BF330" i="2"/>
  <c r="BF332" i="2"/>
  <c r="BF333" i="2"/>
  <c r="BF335" i="2"/>
  <c r="BF336" i="2"/>
  <c r="BF338" i="2"/>
  <c r="BF340" i="2"/>
  <c r="BF342" i="2"/>
  <c r="BF344" i="2"/>
  <c r="BF345" i="2"/>
  <c r="BF346" i="2"/>
  <c r="BF348" i="2"/>
  <c r="BF349" i="2"/>
  <c r="BF351" i="2"/>
  <c r="BF352" i="2"/>
  <c r="BF353" i="2"/>
  <c r="BF354" i="2"/>
  <c r="BF355" i="2"/>
  <c r="BF356" i="2"/>
  <c r="BF357" i="2"/>
  <c r="BF358" i="2"/>
  <c r="BF359" i="2"/>
  <c r="BF360" i="2"/>
  <c r="BF361" i="2"/>
  <c r="BF362" i="2"/>
  <c r="BF363" i="2"/>
  <c r="BF364" i="2"/>
  <c r="BF365" i="2"/>
  <c r="BF366" i="2"/>
  <c r="BF367" i="2"/>
  <c r="BF369" i="2"/>
  <c r="BF375" i="2"/>
  <c r="BF377" i="2"/>
  <c r="BF379" i="2"/>
  <c r="BF382" i="2"/>
  <c r="BF384" i="2"/>
  <c r="BF386" i="2"/>
  <c r="BF389" i="2"/>
  <c r="BF391" i="2"/>
  <c r="BF393" i="2"/>
  <c r="BF409" i="2"/>
  <c r="BF411" i="2"/>
  <c r="BD95" i="1"/>
  <c r="BF142" i="2"/>
  <c r="BF165" i="2"/>
  <c r="BF181" i="2"/>
  <c r="BF196" i="2"/>
  <c r="BF198" i="2"/>
  <c r="BF251" i="2"/>
  <c r="BF255" i="2"/>
  <c r="BF262" i="2"/>
  <c r="BF269" i="2"/>
  <c r="BF272" i="2"/>
  <c r="BF273" i="2"/>
  <c r="BF288" i="2"/>
  <c r="BF302" i="2"/>
  <c r="BF312" i="2"/>
  <c r="BF419" i="2"/>
  <c r="BF421" i="2"/>
  <c r="F33" i="4"/>
  <c r="AZ97" i="1" s="1"/>
  <c r="J33" i="6"/>
  <c r="AV99" i="1"/>
  <c r="F36" i="8"/>
  <c r="BC101" i="1" s="1"/>
  <c r="F37" i="3"/>
  <c r="BD96" i="1"/>
  <c r="F33" i="8"/>
  <c r="AZ101" i="1" s="1"/>
  <c r="F37" i="5"/>
  <c r="BD98" i="1"/>
  <c r="F36" i="9"/>
  <c r="BC102" i="1" s="1"/>
  <c r="F36" i="4"/>
  <c r="BC97" i="1"/>
  <c r="F35" i="6"/>
  <c r="BB99" i="1" s="1"/>
  <c r="F37" i="8"/>
  <c r="BD101" i="1"/>
  <c r="J33" i="3"/>
  <c r="AV96" i="1" s="1"/>
  <c r="F36" i="7"/>
  <c r="BC100" i="1"/>
  <c r="F37" i="10"/>
  <c r="BD103" i="1" s="1"/>
  <c r="J33" i="5"/>
  <c r="AV98" i="1"/>
  <c r="F33" i="10"/>
  <c r="AZ103" i="1" s="1"/>
  <c r="F33" i="3"/>
  <c r="AZ96" i="1"/>
  <c r="F36" i="6"/>
  <c r="BC99" i="1" s="1"/>
  <c r="F35" i="8"/>
  <c r="BB101" i="1"/>
  <c r="F36" i="5"/>
  <c r="BC98" i="1" s="1"/>
  <c r="J33" i="10"/>
  <c r="AV103" i="1"/>
  <c r="F35" i="4"/>
  <c r="BB97" i="1" s="1"/>
  <c r="F35" i="9"/>
  <c r="BB102" i="1"/>
  <c r="F35" i="5"/>
  <c r="BB98" i="1" s="1"/>
  <c r="F35" i="10"/>
  <c r="BB103" i="1"/>
  <c r="F36" i="3"/>
  <c r="BC96" i="1" s="1"/>
  <c r="F33" i="6"/>
  <c r="AZ99" i="1"/>
  <c r="F35" i="7"/>
  <c r="BB100" i="1" s="1"/>
  <c r="F33" i="9"/>
  <c r="AZ102" i="1"/>
  <c r="F35" i="3"/>
  <c r="BB96" i="1" s="1"/>
  <c r="F37" i="6"/>
  <c r="BD99" i="1"/>
  <c r="J33" i="7"/>
  <c r="AV100" i="1" s="1"/>
  <c r="F37" i="9"/>
  <c r="BD102" i="1"/>
  <c r="J33" i="4"/>
  <c r="AV97" i="1" s="1"/>
  <c r="F33" i="7"/>
  <c r="AZ100" i="1"/>
  <c r="J33" i="8"/>
  <c r="AV101" i="1" s="1"/>
  <c r="F33" i="5"/>
  <c r="AZ98" i="1"/>
  <c r="F36" i="10"/>
  <c r="BC103" i="1" s="1"/>
  <c r="F37" i="4"/>
  <c r="BD97" i="1"/>
  <c r="F37" i="7"/>
  <c r="BD100" i="1" s="1"/>
  <c r="J33" i="9"/>
  <c r="AV102" i="1" s="1"/>
  <c r="R121" i="6" l="1"/>
  <c r="BK119" i="5"/>
  <c r="J119" i="5" s="1"/>
  <c r="J96" i="5" s="1"/>
  <c r="J120" i="5"/>
  <c r="J97" i="5" s="1"/>
  <c r="J146" i="4"/>
  <c r="J101" i="4" s="1"/>
  <c r="BK128" i="9"/>
  <c r="BK140" i="2"/>
  <c r="J140" i="2" s="1"/>
  <c r="J97" i="2" s="1"/>
  <c r="BK120" i="3"/>
  <c r="BK119" i="3" s="1"/>
  <c r="J119" i="3" s="1"/>
  <c r="J96" i="3" s="1"/>
  <c r="BK130" i="6"/>
  <c r="J130" i="6" s="1"/>
  <c r="J99" i="6" s="1"/>
  <c r="BK174" i="9"/>
  <c r="J174" i="9"/>
  <c r="J102" i="9"/>
  <c r="T236" i="2"/>
  <c r="P236" i="2"/>
  <c r="P139" i="2" s="1"/>
  <c r="AU95" i="1" s="1"/>
  <c r="T128" i="9"/>
  <c r="P124" i="4"/>
  <c r="AU97" i="1" s="1"/>
  <c r="R174" i="9"/>
  <c r="T124" i="4"/>
  <c r="R128" i="9"/>
  <c r="R121" i="8"/>
  <c r="P128" i="9"/>
  <c r="P174" i="9"/>
  <c r="R124" i="4"/>
  <c r="R140" i="2"/>
  <c r="T174" i="9"/>
  <c r="T140" i="2"/>
  <c r="T139" i="2" s="1"/>
  <c r="T121" i="6"/>
  <c r="R236" i="2"/>
  <c r="BK236" i="2"/>
  <c r="J236" i="2" s="1"/>
  <c r="J104" i="2" s="1"/>
  <c r="BK125" i="4"/>
  <c r="J125" i="4" s="1"/>
  <c r="J97" i="4" s="1"/>
  <c r="BK157" i="4"/>
  <c r="J157" i="4"/>
  <c r="J102" i="4" s="1"/>
  <c r="BK120" i="10"/>
  <c r="J120" i="10" s="1"/>
  <c r="J97" i="10" s="1"/>
  <c r="J128" i="9"/>
  <c r="J97" i="9" s="1"/>
  <c r="BK121" i="8"/>
  <c r="J121" i="8"/>
  <c r="J96" i="8" s="1"/>
  <c r="AG100" i="1"/>
  <c r="J96" i="7"/>
  <c r="J120" i="7"/>
  <c r="J97" i="7" s="1"/>
  <c r="BK121" i="6"/>
  <c r="J121" i="6" s="1"/>
  <c r="J30" i="6" s="1"/>
  <c r="AG99" i="1" s="1"/>
  <c r="J122" i="6"/>
  <c r="J97" i="6" s="1"/>
  <c r="BK139" i="2"/>
  <c r="J139" i="2" s="1"/>
  <c r="J96" i="2" s="1"/>
  <c r="F34" i="2"/>
  <c r="BA95" i="1"/>
  <c r="J34" i="2"/>
  <c r="AW95" i="1" s="1"/>
  <c r="AT95" i="1" s="1"/>
  <c r="J34" i="4"/>
  <c r="AW97" i="1" s="1"/>
  <c r="AT97" i="1" s="1"/>
  <c r="AZ94" i="1"/>
  <c r="AV94" i="1"/>
  <c r="AK29" i="1" s="1"/>
  <c r="BC94" i="1"/>
  <c r="W32" i="1"/>
  <c r="F34" i="5"/>
  <c r="BA98" i="1" s="1"/>
  <c r="J34" i="3"/>
  <c r="AW96" i="1"/>
  <c r="AT96" i="1"/>
  <c r="J34" i="9"/>
  <c r="AW102" i="1" s="1"/>
  <c r="AT102" i="1" s="1"/>
  <c r="J30" i="5"/>
  <c r="AG98" i="1" s="1"/>
  <c r="J34" i="6"/>
  <c r="AW99" i="1"/>
  <c r="AT99" i="1"/>
  <c r="F34" i="3"/>
  <c r="BA96" i="1" s="1"/>
  <c r="J34" i="7"/>
  <c r="AW100" i="1"/>
  <c r="AT100" i="1" s="1"/>
  <c r="AN100" i="1" s="1"/>
  <c r="J34" i="8"/>
  <c r="AW101" i="1"/>
  <c r="AT101" i="1" s="1"/>
  <c r="F34" i="4"/>
  <c r="BA97" i="1" s="1"/>
  <c r="J34" i="10"/>
  <c r="AW103" i="1" s="1"/>
  <c r="AT103" i="1" s="1"/>
  <c r="F34" i="6"/>
  <c r="BA99" i="1" s="1"/>
  <c r="J34" i="5"/>
  <c r="AW98" i="1"/>
  <c r="AT98" i="1" s="1"/>
  <c r="F34" i="8"/>
  <c r="BA101" i="1" s="1"/>
  <c r="F34" i="7"/>
  <c r="BA100" i="1" s="1"/>
  <c r="F34" i="10"/>
  <c r="BA103" i="1" s="1"/>
  <c r="F34" i="9"/>
  <c r="BA102" i="1" s="1"/>
  <c r="BB94" i="1"/>
  <c r="W31" i="1" s="1"/>
  <c r="BD94" i="1"/>
  <c r="W33" i="1" s="1"/>
  <c r="J30" i="3" l="1"/>
  <c r="AG96" i="1" s="1"/>
  <c r="J120" i="3"/>
  <c r="J97" i="3" s="1"/>
  <c r="R139" i="2"/>
  <c r="P127" i="9"/>
  <c r="AU102" i="1" s="1"/>
  <c r="AU94" i="1" s="1"/>
  <c r="R127" i="9"/>
  <c r="T127" i="9"/>
  <c r="BK127" i="9"/>
  <c r="J127" i="9" s="1"/>
  <c r="J96" i="9" s="1"/>
  <c r="BK124" i="4"/>
  <c r="J124" i="4"/>
  <c r="J96" i="4" s="1"/>
  <c r="BK119" i="10"/>
  <c r="J119" i="10"/>
  <c r="J96" i="10"/>
  <c r="AN99" i="1"/>
  <c r="J96" i="6"/>
  <c r="J39" i="7"/>
  <c r="AN98" i="1"/>
  <c r="J39" i="6"/>
  <c r="J39" i="5"/>
  <c r="AN96" i="1"/>
  <c r="J39" i="3"/>
  <c r="BA94" i="1"/>
  <c r="W30" i="1"/>
  <c r="W29" i="1"/>
  <c r="J30" i="2"/>
  <c r="AG95" i="1"/>
  <c r="J30" i="8"/>
  <c r="AG101" i="1"/>
  <c r="AN101" i="1" s="1"/>
  <c r="AX94" i="1"/>
  <c r="AY94" i="1"/>
  <c r="J39" i="8" l="1"/>
  <c r="J39" i="2"/>
  <c r="AN95" i="1"/>
  <c r="J30" i="10"/>
  <c r="AG103" i="1" s="1"/>
  <c r="J30" i="9"/>
  <c r="AG102" i="1"/>
  <c r="AN102" i="1" s="1"/>
  <c r="J30" i="4"/>
  <c r="AG97" i="1"/>
  <c r="AN97" i="1"/>
  <c r="AW94" i="1"/>
  <c r="AK30" i="1" s="1"/>
  <c r="J39" i="4" l="1"/>
  <c r="J39" i="10"/>
  <c r="J39" i="9"/>
  <c r="AN103" i="1"/>
  <c r="AG94" i="1"/>
  <c r="AK26" i="1"/>
  <c r="AT94" i="1"/>
  <c r="AN94" i="1" s="1"/>
  <c r="AK35" i="1" l="1"/>
</calcChain>
</file>

<file path=xl/sharedStrings.xml><?xml version="1.0" encoding="utf-8"?>
<sst xmlns="http://schemas.openxmlformats.org/spreadsheetml/2006/main" count="9257" uniqueCount="1596">
  <si>
    <t>Export Komplet</t>
  </si>
  <si>
    <t/>
  </si>
  <si>
    <t>2.0</t>
  </si>
  <si>
    <t>ZAMOK</t>
  </si>
  <si>
    <t>False</t>
  </si>
  <si>
    <t>{be9c9405-66fe-43bb-8351-3265277286e8}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</si>
  <si>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</si>
  <si>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</si>
  <si>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</si>
  <si>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</si>
  <si>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</si>
  <si>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</si>
  <si>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m170c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</si>
  <si>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</si>
  <si>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</si>
  <si>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Prevádzka na spracovanie a balenie húb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</si>
  <si>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</si>
  <si>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</si>
  <si>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</si>
  <si>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</si>
  <si>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</si>
  <si>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</si>
  <si>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</si>
  <si>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Kupec Ján</t>
  </si>
  <si>
    <t>IČ DPH:</t>
  </si>
  <si>
    <t>Zhotoviteľ:</t>
  </si>
  <si>
    <t>Vyplň údaj</t>
  </si>
  <si>
    <t>Projektant:</t>
  </si>
  <si>
    <t>Konstrukt Steel s.r.o.</t>
  </si>
  <si>
    <t>True</t>
  </si>
  <si>
    <t>0,01</t>
  </si>
  <si>
    <t>Spracovateľ:</t>
  </si>
  <si>
    <t>Matej Štugner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</si>
  <si>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</si>
  <si>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</si>
  <si>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</si>
  <si>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</si>
  <si>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</si>
  <si>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</si>
  <si>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</si>
  <si>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</si>
  <si>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</si>
  <si>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</si>
  <si>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</si>
  <si>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</si>
  <si>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</si>
  <si>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</si>
  <si>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</si>
  <si>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</si>
  <si>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</si>
  <si>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</si>
  <si>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</si>
  <si>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</si>
  <si>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</si>
  <si>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</si>
  <si>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</si>
  <si>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</si>
  <si>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</si>
  <si>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</si>
  <si>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</si>
  <si>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</si>
  <si>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</si>
  <si>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</si>
  <si>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</si>
  <si>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</si>
  <si>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</si>
  <si>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</si>
  <si>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</si>
  <si>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</si>
  <si>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</si>
  <si>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</si>
  <si>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</si>
  <si>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</si>
  <si>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</si>
  <si>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</si>
  <si>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</si>
  <si>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</si>
  <si>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</si>
  <si>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</si>
  <si>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</t>
  </si>
  <si>
    <t>Stavebná časť</t>
  </si>
  <si>
    <t>STA</t>
  </si>
  <si>
    <t>1</t>
  </si>
  <si>
    <t>{affa5b7f-c930-4c28-8b80-41be83fe1f22}</t>
  </si>
  <si>
    <t>b</t>
  </si>
  <si>
    <t>Rozvádzač RD</t>
  </si>
  <si>
    <t>{f4281a27-1f28-4888-a75b-35636c0d498d}</t>
  </si>
  <si>
    <t>c</t>
  </si>
  <si>
    <t>Elektrická prípojka NN</t>
  </si>
  <si>
    <t>{e86ddbe9-6edc-42e7-b397-7cbece82ff3c}</t>
  </si>
  <si>
    <t>d</t>
  </si>
  <si>
    <t>Svetelná inštalácia</t>
  </si>
  <si>
    <t>{b8c2b836-7156-42a1-81c2-704e6fa1ed24}</t>
  </si>
  <si>
    <t>e</t>
  </si>
  <si>
    <t>Zásuvková inštalácia</t>
  </si>
  <si>
    <t>{03aeabbc-3913-400e-849e-32ffee146588}</t>
  </si>
  <si>
    <t>f</t>
  </si>
  <si>
    <t>Inštalácia TV + SAT</t>
  </si>
  <si>
    <t>{295d1a26-1b65-427d-a007-d7bd28dc807b}</t>
  </si>
  <si>
    <t>g</t>
  </si>
  <si>
    <t>Bleskozvod + uzemnenie</t>
  </si>
  <si>
    <t>{64e72a2e-7f99-4bf9-9d3a-5e98af5d21e5}</t>
  </si>
  <si>
    <t>h</t>
  </si>
  <si>
    <t>Zdravotechnika</t>
  </si>
  <si>
    <t>{d0cd4690-6474-4ffc-9b22-f3da66e20779}</t>
  </si>
  <si>
    <t>i</t>
  </si>
  <si>
    <t>Vykurovanie</t>
  </si>
  <si>
    <t>{f6da932b-93b5-474a-b2fa-685db691a6fe}</t>
  </si>
  <si>
    <t>KRYCÍ LIST ROZPOČTU</t>
  </si>
  <si>
    <t>Objekt:</t>
  </si>
  <si>
    <t>a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</si>
  <si>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</si>
  <si>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</si>
  <si>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</si>
  <si>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</si>
  <si>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</si>
  <si>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</si>
  <si>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</si>
  <si>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</si>
  <si>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</si>
  <si>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</si>
  <si>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</si>
  <si>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</si>
  <si>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</si>
  <si>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</si>
  <si>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</si>
  <si>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</si>
  <si>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</si>
  <si>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</si>
  <si>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</si>
  <si>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</si>
  <si>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771 - Podlahy z dlaždíc</t>
  </si>
  <si>
    <t xml:space="preserve">    772 - Podlahy z prírod.a konglomer.kameňa</t>
  </si>
  <si>
    <t xml:space="preserve">    775 - Podlahy vlysové a parketové</t>
  </si>
  <si>
    <t xml:space="preserve">    781 - Dokončovacie práce a obklady</t>
  </si>
  <si>
    <t xml:space="preserve">    782 - Dokončovacie práce a obklady z kam.</t>
  </si>
  <si>
    <t xml:space="preserve">    783 - Dokončovacie práce - nátery</t>
  </si>
  <si>
    <t xml:space="preserve">    784 - Dokončovacie práce - maľby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</si>
  <si>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</si>
  <si>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</si>
  <si>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</si>
  <si>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</si>
  <si>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</si>
  <si>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</si>
  <si>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</si>
  <si>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</si>
  <si>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</si>
  <si>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</si>
  <si>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</si>
  <si>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</si>
  <si>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</si>
  <si>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</si>
  <si>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</si>
  <si>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</si>
  <si>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</si>
  <si>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</si>
  <si>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</si>
  <si>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</si>
  <si>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</si>
  <si>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4</t>
  </si>
  <si>
    <t>2</t>
  </si>
  <si>
    <t>-2050469263</t>
  </si>
  <si>
    <t>VV</t>
  </si>
  <si>
    <t>16,0*18,0*0,1</t>
  </si>
  <si>
    <t>131201101</t>
  </si>
  <si>
    <t>Výkop nezapaženej jamy v hornine 3, do 100 m3</t>
  </si>
  <si>
    <t>-1102440565</t>
  </si>
  <si>
    <t>15,5*17,85*0,4</t>
  </si>
  <si>
    <t>3</t>
  </si>
  <si>
    <t>132201101</t>
  </si>
  <si>
    <t>Výkop ryhy do šírky 600 mm v horn.3 do 100 m3</t>
  </si>
  <si>
    <t>-2019720295</t>
  </si>
  <si>
    <t>"ZP1</t>
  </si>
  <si>
    <t>0,8*0,5*(9,2*2+13,2*2+1,75+2,7+9,16+8,7+2,54)</t>
  </si>
  <si>
    <t>"ZP2</t>
  </si>
  <si>
    <t>0,8*0,8*0,3</t>
  </si>
  <si>
    <t>"ZP3</t>
  </si>
  <si>
    <t>0,7*0,7*0,6*3</t>
  </si>
  <si>
    <t>0,5*0,5*0,6*4</t>
  </si>
  <si>
    <t>Súčet</t>
  </si>
  <si>
    <t>132201109</t>
  </si>
  <si>
    <t>Príplatok k cene za lepivosť pri hĺbení rýh šírky do 600 mm zapažených i nezapažených s urovnaním dna v hornine 3</t>
  </si>
  <si>
    <t>1023713418</t>
  </si>
  <si>
    <t>5</t>
  </si>
  <si>
    <t>132211111</t>
  </si>
  <si>
    <t>Hĺbenie rýh šírky do 600 mm v  hornine tr.3 nesúdržných - ručným náradím</t>
  </si>
  <si>
    <t>-1115678197</t>
  </si>
  <si>
    <t>6</t>
  </si>
  <si>
    <t>162201102</t>
  </si>
  <si>
    <t>Vodorovné premiestnenie výkopku z horniny 1-4 nad 20-50m</t>
  </si>
  <si>
    <t>207094662</t>
  </si>
  <si>
    <t>110,67+29,534+2,953</t>
  </si>
  <si>
    <t>7</t>
  </si>
  <si>
    <t>167101101</t>
  </si>
  <si>
    <t>Nakladanie neuľahnutého výkopku z hornín tr.1-4 do 100 m3</t>
  </si>
  <si>
    <t>-1551340289</t>
  </si>
  <si>
    <t>8</t>
  </si>
  <si>
    <t>171101103</t>
  </si>
  <si>
    <t>Uloženie sypaniny do násypu  súdržnej horniny s mierou zhutnenia nad 96 do 100 % podľa Proctor-Standard</t>
  </si>
  <si>
    <t>473756871</t>
  </si>
  <si>
    <t>13,2*9,7*0,4</t>
  </si>
  <si>
    <t>9</t>
  </si>
  <si>
    <t>174201101</t>
  </si>
  <si>
    <t>Zásyp sypaninou bez zhutnenia jám, šachiet, rýh, zárezov alebo okolo objektov do 100 m3</t>
  </si>
  <si>
    <t>1860249213</t>
  </si>
  <si>
    <t>"okapový chodník</t>
  </si>
  <si>
    <t>30,900*0,6*0,2</t>
  </si>
  <si>
    <t>10</t>
  </si>
  <si>
    <t>M</t>
  </si>
  <si>
    <t>5833118300</t>
  </si>
  <si>
    <t>Kamenivo okrasné</t>
  </si>
  <si>
    <t>1656427298</t>
  </si>
  <si>
    <t>Zakladanie</t>
  </si>
  <si>
    <t>11</t>
  </si>
  <si>
    <t>271573001</t>
  </si>
  <si>
    <t>Násyp pod základové  konštrukcie so zhutnením zo štrkopiesku fr.0-32 mm</t>
  </si>
  <si>
    <t>-94574231</t>
  </si>
  <si>
    <t>13,25*15,85*0,15</t>
  </si>
  <si>
    <t>12</t>
  </si>
  <si>
    <t>273313611</t>
  </si>
  <si>
    <t>Betón základových dosiek, prostý tr. C 16/20</t>
  </si>
  <si>
    <t>-1545379915</t>
  </si>
  <si>
    <t>"T</t>
  </si>
  <si>
    <t>(15,8*3,55+9,7*2,65)*0,1</t>
  </si>
  <si>
    <t>13</t>
  </si>
  <si>
    <t>273321312</t>
  </si>
  <si>
    <t>Betón základových dosiek, železový (bez výstuže), tr. C 20/25</t>
  </si>
  <si>
    <t>-1678159782</t>
  </si>
  <si>
    <t>"P1</t>
  </si>
  <si>
    <t>9,7*13,2*0,15</t>
  </si>
  <si>
    <t>14</t>
  </si>
  <si>
    <t>273351215</t>
  </si>
  <si>
    <t>Debnenie stien základových dosiek, zhotovenie-dielce</t>
  </si>
  <si>
    <t>m2</t>
  </si>
  <si>
    <t>1551757699</t>
  </si>
  <si>
    <t>0,2*(2,65+13,25+15,8+3,55)</t>
  </si>
  <si>
    <t>0,4*(9,7+13,2)*2</t>
  </si>
  <si>
    <t>15</t>
  </si>
  <si>
    <t>273351216</t>
  </si>
  <si>
    <t>Debnenie stien základových dosiek, odstránenie-dielce</t>
  </si>
  <si>
    <t>-115735859</t>
  </si>
  <si>
    <t>16</t>
  </si>
  <si>
    <t>273362422</t>
  </si>
  <si>
    <t>Výstuž základových dosiek zo zvár. sietí KARI, priemer drôtu 6/6 mm, veľkosť oka 150x150 mm</t>
  </si>
  <si>
    <t>-1591959191</t>
  </si>
  <si>
    <t>9,7*13,2</t>
  </si>
  <si>
    <t>17</t>
  </si>
  <si>
    <t>274313612</t>
  </si>
  <si>
    <t>Betón základových pásov, prostý tr. C 20/25</t>
  </si>
  <si>
    <t>-1312023446</t>
  </si>
  <si>
    <t>0,5*0,6*(8,7*2+13,2*2+8,7+2,54+9,16+2,7+1,75)</t>
  </si>
  <si>
    <t>18</t>
  </si>
  <si>
    <t>275313612</t>
  </si>
  <si>
    <t>Betón základových pätiek, prostý tr. C 20/25</t>
  </si>
  <si>
    <t>-533793868</t>
  </si>
  <si>
    <t>0,8*0,8*0,75</t>
  </si>
  <si>
    <t>0,7*0,7*1,0*3</t>
  </si>
  <si>
    <t>0,5*0,5*1,0*4</t>
  </si>
  <si>
    <t>Zvislé a kompletné konštrukcie</t>
  </si>
  <si>
    <t>19</t>
  </si>
  <si>
    <t>311271303</t>
  </si>
  <si>
    <t>Murivo nosné (m3) PREMAC 50x30x25 s betónovou výplňou hr. 300 mm</t>
  </si>
  <si>
    <t>23390839</t>
  </si>
  <si>
    <t>0,3*0,75*(8,7*3+13,2*2+9,16+2,7+1,75)</t>
  </si>
  <si>
    <t>311361825</t>
  </si>
  <si>
    <t>Výstuž pre murivo nosné PREMAC s betónovou výplňou z ocele 10505</t>
  </si>
  <si>
    <t>t</t>
  </si>
  <si>
    <t>-638988960</t>
  </si>
  <si>
    <t>14,875*50*0,001</t>
  </si>
  <si>
    <t>21</t>
  </si>
  <si>
    <t>314275238</t>
  </si>
  <si>
    <t>Komínová zostava Schiedel UNI AVANCED, s prefabrikovanou pätou, jednoprieduchová, DN 20/45° výšky 9 m</t>
  </si>
  <si>
    <t>súb.</t>
  </si>
  <si>
    <t>1151600776</t>
  </si>
  <si>
    <t>Úpravy povrchov, podlahy, osadenie</t>
  </si>
  <si>
    <t>22</t>
  </si>
  <si>
    <t>612481119</t>
  </si>
  <si>
    <t>Potiahnutie vnútorných stien sklotextílnou mriežkou s celoplošným prilepením</t>
  </si>
  <si>
    <t>232154945</t>
  </si>
  <si>
    <t>"pod keram. obklad</t>
  </si>
  <si>
    <t>"1.02</t>
  </si>
  <si>
    <t>1,5*2,5</t>
  </si>
  <si>
    <t>"1.09</t>
  </si>
  <si>
    <t>"1.12</t>
  </si>
  <si>
    <t>1,5*(1,25*2+2,1*2-0,7)</t>
  </si>
  <si>
    <t>"2.03</t>
  </si>
  <si>
    <t>"2.04</t>
  </si>
  <si>
    <t>1,5*(2,29*2+2,1*2-0,7)</t>
  </si>
  <si>
    <t>"2.06</t>
  </si>
  <si>
    <t>2,0*(2,78*2+2,29*2-0,6)</t>
  </si>
  <si>
    <t>"2.07</t>
  </si>
  <si>
    <t>23</t>
  </si>
  <si>
    <t>625250155</t>
  </si>
  <si>
    <t>Doteplenie konštrukcie hr. 80 mm, systém XPS STYRODUR 2800 C - PCI, lepený rámovo s prikotvením</t>
  </si>
  <si>
    <t>710343505</t>
  </si>
  <si>
    <t>"sokel od ZP</t>
  </si>
  <si>
    <t>0,9*(9,7+13,2)*2</t>
  </si>
  <si>
    <t>24</t>
  </si>
  <si>
    <t>632477004</t>
  </si>
  <si>
    <t>Liaty samonivelačný poter KNAUF ako zálievka rozvodov podlahového vykurovania hr.55 mm</t>
  </si>
  <si>
    <t>-1792431798</t>
  </si>
  <si>
    <t>7,54+40,63+3,45+4,74+5,35+14,85+5,12+5,25+2,1+2,85+2,62</t>
  </si>
  <si>
    <t>"P2</t>
  </si>
  <si>
    <t>13,49+2,86+4,8+5,67+5,75+15,06+3,57+15,49+17,83</t>
  </si>
  <si>
    <t>Ostatné konštrukcie a práce-búranie</t>
  </si>
  <si>
    <t>25</t>
  </si>
  <si>
    <t>916561112</t>
  </si>
  <si>
    <t>Osadenie záhonového alebo parkového obrubníka betón., do lôžka z bet. pros. tr. C 16/20 s bočnou oporou</t>
  </si>
  <si>
    <t>m</t>
  </si>
  <si>
    <t>-1583334250</t>
  </si>
  <si>
    <t>9,5+3,5+0,6+13,6+2,5+1,2</t>
  </si>
  <si>
    <t>26</t>
  </si>
  <si>
    <t>5921954660</t>
  </si>
  <si>
    <t>Premac obrubník parkový 100x20x5 cm, sivý</t>
  </si>
  <si>
    <t>ks</t>
  </si>
  <si>
    <t>-1925011413</t>
  </si>
  <si>
    <t>30,9*1,01 'Prepočítané koeficientom množstva</t>
  </si>
  <si>
    <t>99</t>
  </si>
  <si>
    <t>Presun hmôt HSV</t>
  </si>
  <si>
    <t>27</t>
  </si>
  <si>
    <t>998011002</t>
  </si>
  <si>
    <t>Presun hmôt pre budovy (801, 803, 812), zvislá konštr. z tehál, tvárnic, z kovu výšky do 12 m</t>
  </si>
  <si>
    <t>-1483991305</t>
  </si>
  <si>
    <t>PSV</t>
  </si>
  <si>
    <t>Práce a dodávky PSV</t>
  </si>
  <si>
    <t>711</t>
  </si>
  <si>
    <t>Izolácie proti vode a vlhkosti</t>
  </si>
  <si>
    <t>28</t>
  </si>
  <si>
    <t>711111001</t>
  </si>
  <si>
    <t>Zhotovenie izolácie proti zemnej vlhkosti vodorovná náterom penetračným za studena</t>
  </si>
  <si>
    <t>855965241</t>
  </si>
  <si>
    <t>29</t>
  </si>
  <si>
    <t>1116315000</t>
  </si>
  <si>
    <t>Lak asfaltový ALP-PENETRAL v sudoch</t>
  </si>
  <si>
    <t>32</t>
  </si>
  <si>
    <t>-1319007260</t>
  </si>
  <si>
    <t>128,04*0,0003 'Prepočítané koeficientom množstva</t>
  </si>
  <si>
    <t>30</t>
  </si>
  <si>
    <t>711131102</t>
  </si>
  <si>
    <t>Zhotovenie geotextílie alebo tkaniny na plochu vodorovnú</t>
  </si>
  <si>
    <t>-29916608</t>
  </si>
  <si>
    <t>30,9*0,6</t>
  </si>
  <si>
    <t>31</t>
  </si>
  <si>
    <t>6936651400</t>
  </si>
  <si>
    <t>Geotextília netkaná polypropylénová Tatratex PP 400</t>
  </si>
  <si>
    <t>1010108289</t>
  </si>
  <si>
    <t>18,54*1,15 'Prepočítané koeficientom množstva</t>
  </si>
  <si>
    <t>711141559</t>
  </si>
  <si>
    <t>Zhotovenie  izolácie proti zemnej vlhkosti a tlakovej vode vodorovná NAIP pritavením</t>
  </si>
  <si>
    <t>-32293382</t>
  </si>
  <si>
    <t>9,7*13,2*2</t>
  </si>
  <si>
    <t>33</t>
  </si>
  <si>
    <t>6283221000</t>
  </si>
  <si>
    <t>Asfaltovaný pás pre spodné vrstvy hydroizolačných systémov HYDROBIT V 60 S 35</t>
  </si>
  <si>
    <t>-1880252963</t>
  </si>
  <si>
    <t>256,08*1,15 'Prepočítané koeficientom množstva</t>
  </si>
  <si>
    <t>34</t>
  </si>
  <si>
    <t>998711202</t>
  </si>
  <si>
    <t>Presun hmôt pre izoláciu proti vode v objektoch výšky nad 6 do 12 m</t>
  </si>
  <si>
    <t>%</t>
  </si>
  <si>
    <t>-928206898</t>
  </si>
  <si>
    <t>713</t>
  </si>
  <si>
    <t>Izolácie tepelné</t>
  </si>
  <si>
    <t>35</t>
  </si>
  <si>
    <t>713111111</t>
  </si>
  <si>
    <t>Montáž tepelnej izolácie stropov minerálnou vlnou, vrchom kladenou voľne</t>
  </si>
  <si>
    <t>-1097547268</t>
  </si>
  <si>
    <t>150,0*3</t>
  </si>
  <si>
    <t>36</t>
  </si>
  <si>
    <t>6316300200</t>
  </si>
  <si>
    <t>Domo Plus sklená vlna 100 mm</t>
  </si>
  <si>
    <t>1743430489</t>
  </si>
  <si>
    <t>450*1,02 'Prepočítané koeficientom množstva</t>
  </si>
  <si>
    <t>37</t>
  </si>
  <si>
    <t>713120010</t>
  </si>
  <si>
    <t xml:space="preserve">Zakrývanie tepelnej izolácie podláh fóliou </t>
  </si>
  <si>
    <t>-1503944076</t>
  </si>
  <si>
    <t>38</t>
  </si>
  <si>
    <t>2837577009</t>
  </si>
  <si>
    <t>Špeciálna polyetylénová fólia - zosilnená izolácia, podlahové vykurovanie, 100x1030 mm , UNIVENTA</t>
  </si>
  <si>
    <t>-1581592419</t>
  </si>
  <si>
    <t>84,52*1,15 'Prepočítané koeficientom množstva</t>
  </si>
  <si>
    <t>39</t>
  </si>
  <si>
    <t>713122111</t>
  </si>
  <si>
    <t>Montáž tepelnej izolácie podláh polystyrénom, kladeným voľne v jednej vrstve</t>
  </si>
  <si>
    <t>1108708179</t>
  </si>
  <si>
    <t>40</t>
  </si>
  <si>
    <t>2837653461</t>
  </si>
  <si>
    <t>EPS 200S penový polystyrén hrúbka 80 mm</t>
  </si>
  <si>
    <t>-1424100056</t>
  </si>
  <si>
    <t>94,5*1,02 'Prepočítané koeficientom množstva</t>
  </si>
  <si>
    <t>41</t>
  </si>
  <si>
    <t>998713202</t>
  </si>
  <si>
    <t>Presun hmôt pre izolácie tepelné v objektoch výšky nad 6 m do 12 m</t>
  </si>
  <si>
    <t>443660248</t>
  </si>
  <si>
    <t>762</t>
  </si>
  <si>
    <t>Konštrukcie tesárske</t>
  </si>
  <si>
    <t>42</t>
  </si>
  <si>
    <t>76211</t>
  </si>
  <si>
    <t>Obvodová stena OS1 - drevený hranol 200x250mm</t>
  </si>
  <si>
    <t>49137901</t>
  </si>
  <si>
    <t>43</t>
  </si>
  <si>
    <t>762110</t>
  </si>
  <si>
    <t>Obvodová sendvičová stena OS2</t>
  </si>
  <si>
    <t>-1100728457</t>
  </si>
  <si>
    <t>44</t>
  </si>
  <si>
    <t>76212</t>
  </si>
  <si>
    <t>Vnútorná nosná stena - drevený hranol 160x250mm</t>
  </si>
  <si>
    <t>-402181073</t>
  </si>
  <si>
    <t>45</t>
  </si>
  <si>
    <t>76213</t>
  </si>
  <si>
    <t>Vnútorná nenosná stena - drevený hranol 120x250mm</t>
  </si>
  <si>
    <t>1956984415</t>
  </si>
  <si>
    <t>46</t>
  </si>
  <si>
    <t>76214</t>
  </si>
  <si>
    <t>Vnútorná nenosná sendvičová stena</t>
  </si>
  <si>
    <t>-945373537</t>
  </si>
  <si>
    <t>47</t>
  </si>
  <si>
    <t>762211</t>
  </si>
  <si>
    <t>Drevené schodisko</t>
  </si>
  <si>
    <t>kpl</t>
  </si>
  <si>
    <t>-1396298752</t>
  </si>
  <si>
    <t>48</t>
  </si>
  <si>
    <t>762332110</t>
  </si>
  <si>
    <t>Montáž viazaných konštrukcií krovov striech z reziva priemernej plochy do 120 cm2</t>
  </si>
  <si>
    <t>-2034436302</t>
  </si>
  <si>
    <t>"klieština 40/200</t>
  </si>
  <si>
    <t>201,6</t>
  </si>
  <si>
    <t>49</t>
  </si>
  <si>
    <t>762332120</t>
  </si>
  <si>
    <t>Montáž viazaných konštrukcií krovov striech z reziva priemernej plochy 120-224 cm2</t>
  </si>
  <si>
    <t>968308931</t>
  </si>
  <si>
    <t>"krokva 80/200</t>
  </si>
  <si>
    <t>168,0+57,0+25,6</t>
  </si>
  <si>
    <t>"krokva vikier 80/180</t>
  </si>
  <si>
    <t>81,4+66,6</t>
  </si>
  <si>
    <t>"krokva štít 80/160</t>
  </si>
  <si>
    <t>34+9,2</t>
  </si>
  <si>
    <t>50</t>
  </si>
  <si>
    <t>762332130</t>
  </si>
  <si>
    <t>Montáž viazaných konštrukcií krovov striech z reziva priemernej plochy 224-288 cm2</t>
  </si>
  <si>
    <t>-490938846</t>
  </si>
  <si>
    <t>"pomúrnice, väznice, stĺpiky 160/160</t>
  </si>
  <si>
    <t>33,8+11,5+9,9+3,7+6,0+16,5+7,3+4,9+18,9</t>
  </si>
  <si>
    <t>"krokva 120/240</t>
  </si>
  <si>
    <t>23,2</t>
  </si>
  <si>
    <t>51</t>
  </si>
  <si>
    <t>762332140</t>
  </si>
  <si>
    <t>Montáž viazaných konštrukcií krovov striech z reziva priemernej plochy 288-450 cm2</t>
  </si>
  <si>
    <t>898503587</t>
  </si>
  <si>
    <t>"väznica 160/220</t>
  </si>
  <si>
    <t>14,4+17,0</t>
  </si>
  <si>
    <t>"väznica prístrešok 200/200</t>
  </si>
  <si>
    <t>6,3+5,6+5,3+12,8</t>
  </si>
  <si>
    <t>"pomúrnica balkón 160/200</t>
  </si>
  <si>
    <t>11,5</t>
  </si>
  <si>
    <t>52</t>
  </si>
  <si>
    <t>605159000</t>
  </si>
  <si>
    <t>Hranoly</t>
  </si>
  <si>
    <t>-167618124</t>
  </si>
  <si>
    <t>53</t>
  </si>
  <si>
    <t>762341014</t>
  </si>
  <si>
    <t>Montáž debnenia zložitých striech, na krokvy a kontralaty z dosiek na zraz</t>
  </si>
  <si>
    <t>-1644652252</t>
  </si>
  <si>
    <t>"vikier, prístrešok</t>
  </si>
  <si>
    <t>55,0+36,0</t>
  </si>
  <si>
    <t>54</t>
  </si>
  <si>
    <t>6051119200</t>
  </si>
  <si>
    <t>Dosky</t>
  </si>
  <si>
    <t>-386389087</t>
  </si>
  <si>
    <t>(1,375+0,9)*1,1</t>
  </si>
  <si>
    <t>55</t>
  </si>
  <si>
    <t>762341253</t>
  </si>
  <si>
    <t>Montáž kontralát pre sklon nad 35°</t>
  </si>
  <si>
    <t>-1410356154</t>
  </si>
  <si>
    <t>56</t>
  </si>
  <si>
    <t>762341202</t>
  </si>
  <si>
    <t>Montáž latovania zložitých striech pre sklon do 60°</t>
  </si>
  <si>
    <t>-1822844212</t>
  </si>
  <si>
    <t>57</t>
  </si>
  <si>
    <t>605150690</t>
  </si>
  <si>
    <t>Laty a kontralaty</t>
  </si>
  <si>
    <t>1610998667</t>
  </si>
  <si>
    <t>3,3*1,1</t>
  </si>
  <si>
    <t>58</t>
  </si>
  <si>
    <t>762395000</t>
  </si>
  <si>
    <t>Spojovacie prostriedky pre viazané konštrukcie krovov, debnenie a laťovanie, nadstrešné konštr., spádové kliny - svorky, dosky, klince, pásová oceľ, vruty</t>
  </si>
  <si>
    <t>-1052574708</t>
  </si>
  <si>
    <t>15,86+2,503+3,63</t>
  </si>
  <si>
    <t>59</t>
  </si>
  <si>
    <t>762812240</t>
  </si>
  <si>
    <t>Montáž záklopu z hobľovaných dosiek vrchné na zraz1</t>
  </si>
  <si>
    <t>1830201800</t>
  </si>
  <si>
    <t>110,0+100,0</t>
  </si>
  <si>
    <t>60</t>
  </si>
  <si>
    <t>6051011300</t>
  </si>
  <si>
    <t>Stropné dosky</t>
  </si>
  <si>
    <t>591229732</t>
  </si>
  <si>
    <t>6,4*1,1</t>
  </si>
  <si>
    <t>61</t>
  </si>
  <si>
    <t>762822130</t>
  </si>
  <si>
    <t>Montáž stropníc z hraneného a polohraneného reziva prierezovej plochy 288-450 cm2</t>
  </si>
  <si>
    <t>-1319402052</t>
  </si>
  <si>
    <t>149,5+5,0+4,0+2,5+8,5+5,2</t>
  </si>
  <si>
    <t>62</t>
  </si>
  <si>
    <t>6051010200</t>
  </si>
  <si>
    <t>Stropné trámy</t>
  </si>
  <si>
    <t>-854156018</t>
  </si>
  <si>
    <t>8,74*1,1</t>
  </si>
  <si>
    <t>63</t>
  </si>
  <si>
    <t>762895000</t>
  </si>
  <si>
    <t>Spojovacie prostriedky pre záklop, stropnice, podbíjanie - klince, svorky</t>
  </si>
  <si>
    <t>729716540</t>
  </si>
  <si>
    <t>7,04+9,614</t>
  </si>
  <si>
    <t>64</t>
  </si>
  <si>
    <t>998762202</t>
  </si>
  <si>
    <t>Presun hmôt pre konštrukcie tesárske v objektoch výšky do 12 m</t>
  </si>
  <si>
    <t>-352457675</t>
  </si>
  <si>
    <t>763</t>
  </si>
  <si>
    <t>Konštrukcie - drevostavby</t>
  </si>
  <si>
    <t>65</t>
  </si>
  <si>
    <t>763126633</t>
  </si>
  <si>
    <t>Predsadená SDK stena Rigips hr. 65 mm, opláštená doskou RFI 12.5 mm s tep. izoláciou, na podkonštrukcií CW50</t>
  </si>
  <si>
    <t>-2000379399</t>
  </si>
  <si>
    <t>128,8+46,35*2+44,23*2</t>
  </si>
  <si>
    <t>66</t>
  </si>
  <si>
    <t>998763201</t>
  </si>
  <si>
    <t>Presun hmôt pre drevostavby v objektoch výšky do 12 m</t>
  </si>
  <si>
    <t>-617254323</t>
  </si>
  <si>
    <t>764</t>
  </si>
  <si>
    <t>Konštrukcie klampiarske</t>
  </si>
  <si>
    <t>67</t>
  </si>
  <si>
    <t>764352421</t>
  </si>
  <si>
    <t>Žľaby z pozinkovaného farbeného PZf plechu, pododkvapové polkruhové r.š. 200 mm</t>
  </si>
  <si>
    <t>-1042184164</t>
  </si>
  <si>
    <t>16,8*2+11,37*2</t>
  </si>
  <si>
    <t>68</t>
  </si>
  <si>
    <t>764454454</t>
  </si>
  <si>
    <t>Zvodové rúry z pozinkovaného farbeného PZf plechu, kruhové priemer 120 mm</t>
  </si>
  <si>
    <t>-2090699728</t>
  </si>
  <si>
    <t>69</t>
  </si>
  <si>
    <t>998764202</t>
  </si>
  <si>
    <t>Presun hmôt pre konštrukcie klampiarske v objektoch výšky nad 6 do 12 m</t>
  </si>
  <si>
    <t>-1569634547</t>
  </si>
  <si>
    <t>765</t>
  </si>
  <si>
    <t>Konštrukcie - krytiny tvrdé</t>
  </si>
  <si>
    <t>70</t>
  </si>
  <si>
    <t>765331221</t>
  </si>
  <si>
    <t>Betónová krytina BRAMAC Klasik, zložitých striech, sklon od 35° do 60°</t>
  </si>
  <si>
    <t>1066157372</t>
  </si>
  <si>
    <t>71</t>
  </si>
  <si>
    <t>765331425</t>
  </si>
  <si>
    <t>Hrebeň BRAMAC, s použitím vetracieho pásu Ecoroll, sklon od 35° do 60°</t>
  </si>
  <si>
    <t>-1475961313</t>
  </si>
  <si>
    <t>16,8+2,0*4</t>
  </si>
  <si>
    <t>72</t>
  </si>
  <si>
    <t>765331465</t>
  </si>
  <si>
    <t>Nárožie BRAMAC, s použitím vetracieho pásu Ecoroll, sklon od 35° do 60°</t>
  </si>
  <si>
    <t>-1721776119</t>
  </si>
  <si>
    <t>16,800*3+9,5*2+10,0</t>
  </si>
  <si>
    <t>73</t>
  </si>
  <si>
    <t>765331701</t>
  </si>
  <si>
    <t>Štítová hrana z okrajových škridiel BRAMAC Klasic, Reviva, Tectura</t>
  </si>
  <si>
    <t>796037105</t>
  </si>
  <si>
    <t>7,621*4+3,05*2</t>
  </si>
  <si>
    <t>74</t>
  </si>
  <si>
    <t>765331733</t>
  </si>
  <si>
    <t>Úžľabie BRAMAC, hliníkový pás, š. 500 mm</t>
  </si>
  <si>
    <t>-679846281</t>
  </si>
  <si>
    <t>5,0+4,0*2+7,5+3,5*2+16,8</t>
  </si>
  <si>
    <t>75</t>
  </si>
  <si>
    <t>765331823</t>
  </si>
  <si>
    <t>Protisnehový komplet BRAMAC, dĺžka 3 m</t>
  </si>
  <si>
    <t>-1004511662</t>
  </si>
  <si>
    <t>76</t>
  </si>
  <si>
    <t>765901042</t>
  </si>
  <si>
    <t>Strešná fólia DÖRKEN Delta Vent S od 22° do 35°, na krokvy</t>
  </si>
  <si>
    <t>-1982750334</t>
  </si>
  <si>
    <t>77</t>
  </si>
  <si>
    <t>998765202</t>
  </si>
  <si>
    <t>Presun hmôt pre tvrdé krytiny v objektoch výšky nad 6 do 12 m</t>
  </si>
  <si>
    <t>-315932143</t>
  </si>
  <si>
    <t>766</t>
  </si>
  <si>
    <t>Konštrukcie stolárske</t>
  </si>
  <si>
    <t>78</t>
  </si>
  <si>
    <t>766421233</t>
  </si>
  <si>
    <t>Montáž obloženia podhľadov rovných palubovkami na pero a drážku z tvrdého dreva, š. nad 80 do 100 mm</t>
  </si>
  <si>
    <t>-519788400</t>
  </si>
  <si>
    <t>79</t>
  </si>
  <si>
    <t>6119201020</t>
  </si>
  <si>
    <t>Drevený obklad interiér hr.15mm</t>
  </si>
  <si>
    <t>1188388423</t>
  </si>
  <si>
    <t>170*1,04 'Prepočítané koeficientom množstva</t>
  </si>
  <si>
    <t>80</t>
  </si>
  <si>
    <t>76661</t>
  </si>
  <si>
    <t>Plastové okno, vrátane int. a ext. parapetov 1500/1200 - O1</t>
  </si>
  <si>
    <t>-254330996</t>
  </si>
  <si>
    <t>81</t>
  </si>
  <si>
    <t>76662</t>
  </si>
  <si>
    <t>Plastové okno, vrátane int. a ext. parapetov 1200/1200 - O2</t>
  </si>
  <si>
    <t>-541918467</t>
  </si>
  <si>
    <t>82</t>
  </si>
  <si>
    <t>76663</t>
  </si>
  <si>
    <t>Plastové okno, vrátane int. a ext. parapetov 1500/2100 - O3</t>
  </si>
  <si>
    <t>-489132745</t>
  </si>
  <si>
    <t>83</t>
  </si>
  <si>
    <t>76664</t>
  </si>
  <si>
    <t>Plastové okno, vrátane int. a ext. parapetov 600/600 - O4</t>
  </si>
  <si>
    <t>-763848498</t>
  </si>
  <si>
    <t>84</t>
  </si>
  <si>
    <t>76665</t>
  </si>
  <si>
    <t>Plastové okno, vrátane int. a ext. parapetov 1000/1200 - O5</t>
  </si>
  <si>
    <t>113706019</t>
  </si>
  <si>
    <t>85</t>
  </si>
  <si>
    <t>76666</t>
  </si>
  <si>
    <t>Plastové okno, vrátane int. a ext. parapetov 1200/1200 - O6</t>
  </si>
  <si>
    <t>593431076</t>
  </si>
  <si>
    <t>86</t>
  </si>
  <si>
    <t>76667</t>
  </si>
  <si>
    <t>Plastové okno, vrátane int. a ext. parapetov 900/2100 - O7</t>
  </si>
  <si>
    <t>688841358</t>
  </si>
  <si>
    <t>87</t>
  </si>
  <si>
    <t>76668</t>
  </si>
  <si>
    <t>Plastové okno, vrátane int. a ext. parapetov 900/2100 - O8</t>
  </si>
  <si>
    <t>-980149948</t>
  </si>
  <si>
    <t>88</t>
  </si>
  <si>
    <t>76669</t>
  </si>
  <si>
    <t>Plastové okno, vrátane int. a ext. parapetov 1000/2100 - O9</t>
  </si>
  <si>
    <t>-686433928</t>
  </si>
  <si>
    <t>89</t>
  </si>
  <si>
    <t>76671</t>
  </si>
  <si>
    <t>Drevené dvere, vrátane zárubne 800/2100 - D1</t>
  </si>
  <si>
    <t>-733612063</t>
  </si>
  <si>
    <t>90</t>
  </si>
  <si>
    <t>76672</t>
  </si>
  <si>
    <t>Drevené dvere, vrátane zárubne 900/2100 - D2</t>
  </si>
  <si>
    <t>-7924580</t>
  </si>
  <si>
    <t>91</t>
  </si>
  <si>
    <t>76673</t>
  </si>
  <si>
    <t>Drevené dvere, vrátane zárubne 900/2100 - D3</t>
  </si>
  <si>
    <t>-2032383593</t>
  </si>
  <si>
    <t>92</t>
  </si>
  <si>
    <t>76674</t>
  </si>
  <si>
    <t>Drevené dvere, vrátane zárubne 600/1970 - D4</t>
  </si>
  <si>
    <t>-2122150859</t>
  </si>
  <si>
    <t>93</t>
  </si>
  <si>
    <t>76675</t>
  </si>
  <si>
    <t>Drevené dvere, vrátane zárubne 600/1970 - D5</t>
  </si>
  <si>
    <t>-354139131</t>
  </si>
  <si>
    <t>94</t>
  </si>
  <si>
    <t>76676</t>
  </si>
  <si>
    <t>Drevené dvere, vrátane zárubne 800/1970 - D6</t>
  </si>
  <si>
    <t>-1645119119</t>
  </si>
  <si>
    <t>95</t>
  </si>
  <si>
    <t>76677</t>
  </si>
  <si>
    <t>Drevené dvere, vrátane zárubne 800/1970 - D7</t>
  </si>
  <si>
    <t>1328872429</t>
  </si>
  <si>
    <t>96</t>
  </si>
  <si>
    <t>998766202</t>
  </si>
  <si>
    <t>Presun hmot pre konštrukcie stolárske v objektoch výšky nad 6 do 12 m</t>
  </si>
  <si>
    <t>1346183339</t>
  </si>
  <si>
    <t>771</t>
  </si>
  <si>
    <t>Podlahy z dlaždíc</t>
  </si>
  <si>
    <t>97</t>
  </si>
  <si>
    <t>771575109</t>
  </si>
  <si>
    <t>Montáž podláh z dlaždíc keramických do tmelu veľ. 300 x 300 mm</t>
  </si>
  <si>
    <t>517541923</t>
  </si>
  <si>
    <t>7,54+40,63+3,45+4,74+5,35+5,77+14,85+5,12+5,25+2,1+2,85+2,62</t>
  </si>
  <si>
    <t>5,75+4,8+2,86</t>
  </si>
  <si>
    <t>98</t>
  </si>
  <si>
    <t>5978650320</t>
  </si>
  <si>
    <t>Keramická dlažba</t>
  </si>
  <si>
    <t>-642302985</t>
  </si>
  <si>
    <t>113,68*1,05 'Prepočítané koeficientom množstva</t>
  </si>
  <si>
    <t>998771202</t>
  </si>
  <si>
    <t>Presun hmôt pre podlahy z dlaždíc v objektoch výšky nad 6 do 12 m</t>
  </si>
  <si>
    <t>-1268962625</t>
  </si>
  <si>
    <t>772</t>
  </si>
  <si>
    <t>Podlahy z prírod.a konglomer.kameňa</t>
  </si>
  <si>
    <t>100</t>
  </si>
  <si>
    <t>772506240</t>
  </si>
  <si>
    <t>Kladenie dlažby z kameňa zo zlomkov dosiek, tvar sa upravuje na mieste ručným oprac. hr. do 30 mm</t>
  </si>
  <si>
    <t>122216574</t>
  </si>
  <si>
    <t>15,8*3,55+9,7*2,65</t>
  </si>
  <si>
    <t>101</t>
  </si>
  <si>
    <t>5838523300</t>
  </si>
  <si>
    <t>Prírodný kameň hr.30mm</t>
  </si>
  <si>
    <t>2085433417</t>
  </si>
  <si>
    <t>81,795*1,04 'Prepočítané koeficientom množstva</t>
  </si>
  <si>
    <t>102</t>
  </si>
  <si>
    <t>998772202</t>
  </si>
  <si>
    <t>Presun hmôt pre kamennú dlažbu v objektoch výšky nad 6 do 12 m</t>
  </si>
  <si>
    <t>1493066801</t>
  </si>
  <si>
    <t>775</t>
  </si>
  <si>
    <t>Podlahy vlysové a parketové</t>
  </si>
  <si>
    <t>103</t>
  </si>
  <si>
    <t>775550110</t>
  </si>
  <si>
    <t>Montáž podlahy z laminátových a drevených parkiet, click spoj, položená voľne</t>
  </si>
  <si>
    <t>-1429350588</t>
  </si>
  <si>
    <t>13,49+5,67+15,06+3,57+15,49+17,83</t>
  </si>
  <si>
    <t>104</t>
  </si>
  <si>
    <t>6119800901</t>
  </si>
  <si>
    <t>Laminátové parkety  (1285x192) HDF 7 mm</t>
  </si>
  <si>
    <t>1522969347</t>
  </si>
  <si>
    <t>71,11*1,02 'Prepočítané koeficientom množstva</t>
  </si>
  <si>
    <t>105</t>
  </si>
  <si>
    <t>998775202</t>
  </si>
  <si>
    <t>Presun hmôt pre podlahy vlysové a parketové v objektoch výšky nad 6 do 12 m</t>
  </si>
  <si>
    <t>300528080</t>
  </si>
  <si>
    <t>781</t>
  </si>
  <si>
    <t>Dokončovacie práce a obklady</t>
  </si>
  <si>
    <t>106</t>
  </si>
  <si>
    <t>781445020</t>
  </si>
  <si>
    <t>Montáž obkladov vnútor. stien z obkladačiek kladených do tmelu veľ. 300x300 mm</t>
  </si>
  <si>
    <t>1969258841</t>
  </si>
  <si>
    <t>107</t>
  </si>
  <si>
    <t>5976498050</t>
  </si>
  <si>
    <t>Keramický obklad</t>
  </si>
  <si>
    <t>-432486667</t>
  </si>
  <si>
    <t>60,45*1,05 'Prepočítané koeficientom množstva</t>
  </si>
  <si>
    <t>108</t>
  </si>
  <si>
    <t>998781202</t>
  </si>
  <si>
    <t>Presun hmôt pre obklady keramické v objektoch výšky nad 6 do 12 m</t>
  </si>
  <si>
    <t>-548688458</t>
  </si>
  <si>
    <t>782</t>
  </si>
  <si>
    <t>Dokončovacie práce a obklady z kam.</t>
  </si>
  <si>
    <t>109</t>
  </si>
  <si>
    <t>782111160</t>
  </si>
  <si>
    <t>Montáž obkladov stien štiepanými kamennými doskami s nepravidelným tvarom rubu a líca</t>
  </si>
  <si>
    <t>309450350</t>
  </si>
  <si>
    <t>"sokel</t>
  </si>
  <si>
    <t>0,5*(9,7+13,2)*2</t>
  </si>
  <si>
    <t>"komín</t>
  </si>
  <si>
    <t>0,45*0,85*4</t>
  </si>
  <si>
    <t>110</t>
  </si>
  <si>
    <t>5838401010</t>
  </si>
  <si>
    <t>Obklad prírodný kameň</t>
  </si>
  <si>
    <t>-50608596</t>
  </si>
  <si>
    <t>24,43*1,05 'Prepočítané koeficientom množstva</t>
  </si>
  <si>
    <t>111</t>
  </si>
  <si>
    <t>998782202</t>
  </si>
  <si>
    <t>Presun hmôt pre kamenné obklady v objektoch výšky nad 6 do 12 m</t>
  </si>
  <si>
    <t>32125513</t>
  </si>
  <si>
    <t>783</t>
  </si>
  <si>
    <t>Dokončovacie práce - nátery</t>
  </si>
  <si>
    <t>112</t>
  </si>
  <si>
    <t>783726200</t>
  </si>
  <si>
    <t>Nátery tesárskych konštrukcií syntetické na vzduchu schnúce lazurovacím lakom 2x lakovaním</t>
  </si>
  <si>
    <t>27690120</t>
  </si>
  <si>
    <t>128,8+69,0*2+80,0*2+170,0</t>
  </si>
  <si>
    <t>113</t>
  </si>
  <si>
    <t>783782203</t>
  </si>
  <si>
    <t>Nátery tesárskych konštrukcií povrchová impregnácia Bochemitom QB</t>
  </si>
  <si>
    <t>222993420</t>
  </si>
  <si>
    <t>201,6*0,24*2</t>
  </si>
  <si>
    <t>(168,0+57,0+25,6)*0,28*2</t>
  </si>
  <si>
    <t>(81,4+66,6)*0,26*2</t>
  </si>
  <si>
    <t>(34+9,2)*0,24*2</t>
  </si>
  <si>
    <t>(33,8+11,5+9,9+3,7+6,0+16,5+7,3+4,9+18,9)*0,32*2</t>
  </si>
  <si>
    <t>23,2*0,36*2</t>
  </si>
  <si>
    <t>(14,4+17,0)*0,38*2</t>
  </si>
  <si>
    <t>(6,3+5,6+5,3+12,8)*0,4*2</t>
  </si>
  <si>
    <t>11,5*0,36*2</t>
  </si>
  <si>
    <t>(55,0+36,0)*2</t>
  </si>
  <si>
    <t>"laty a kontalaty 40/50</t>
  </si>
  <si>
    <t>1650,0*0,09*2</t>
  </si>
  <si>
    <t>784</t>
  </si>
  <si>
    <t>Dokončovacie práce - maľby</t>
  </si>
  <si>
    <t>114</t>
  </si>
  <si>
    <t>784452372</t>
  </si>
  <si>
    <t xml:space="preserve">Maľby z maliarskych zmesí Primalex, Farmal, ručne nanášané tónované dvojnásobné na jemnozrnný podklad výšky nad 3,80 m   </t>
  </si>
  <si>
    <t>1375556227</t>
  </si>
  <si>
    <t>"SDK steny - keram. obklad</t>
  </si>
  <si>
    <t>309,96-60,45</t>
  </si>
  <si>
    <t>VP</t>
  </si>
  <si>
    <t xml:space="preserve">  Práce naviac</t>
  </si>
  <si>
    <t>PN</t>
  </si>
  <si>
    <t>b - Rozvádzač RD</t>
  </si>
  <si>
    <t>Halíč</t>
  </si>
  <si>
    <t>Ing. Tibor Pepich</t>
  </si>
  <si>
    <t>7910781</t>
  </si>
  <si>
    <t>Elektromont-servis Ladislav Medveď</t>
  </si>
  <si>
    <t>SK1031212490</t>
  </si>
  <si>
    <t>TSP -     Triedenie podľa TSP</t>
  </si>
  <si>
    <t xml:space="preserve">    91 -    Montáž rozvádzača RD</t>
  </si>
  <si>
    <t>TSP</t>
  </si>
  <si>
    <t xml:space="preserve">    Triedenie podľa TSP</t>
  </si>
  <si>
    <t xml:space="preserve">   Montáž rozvádzača RD</t>
  </si>
  <si>
    <t>210120401</t>
  </si>
  <si>
    <t>Istič vzduchový jednopólový do 63 A</t>
  </si>
  <si>
    <t>-1160015463</t>
  </si>
  <si>
    <t>3580760008</t>
  </si>
  <si>
    <t>Istič LPN-6B-1</t>
  </si>
  <si>
    <t>1145195784</t>
  </si>
  <si>
    <t>3580760010</t>
  </si>
  <si>
    <t>Istič LPN-10B-1</t>
  </si>
  <si>
    <t>-1664004935</t>
  </si>
  <si>
    <t>3580760012</t>
  </si>
  <si>
    <t>Istič LPN-16B-1</t>
  </si>
  <si>
    <t>-1227202405</t>
  </si>
  <si>
    <t>210120404</t>
  </si>
  <si>
    <t>Istič vzduchový trojpólový do 63 A</t>
  </si>
  <si>
    <t>471891147</t>
  </si>
  <si>
    <t>358220042100</t>
  </si>
  <si>
    <t>Istič TX3 3P, charakteristika B, 10 A, 6000 A, 3 moduly, LEGRAND</t>
  </si>
  <si>
    <t>80470315</t>
  </si>
  <si>
    <t>358220042300</t>
  </si>
  <si>
    <t>Istič TX3 3P, charakteristika B, 16 A, 6000 A, 3 moduly, LEGRAND</t>
  </si>
  <si>
    <t>-393403818</t>
  </si>
  <si>
    <t>358220042400</t>
  </si>
  <si>
    <t>Istič TX3 3P, charakteristika B, 20 A, 6000 A, 3 moduly, LEGRAND</t>
  </si>
  <si>
    <t>-171787402</t>
  </si>
  <si>
    <t>210120407</t>
  </si>
  <si>
    <t>Hlavný  vzduchový trojpólový vypínač od 40 do  125 A na DIN lištu</t>
  </si>
  <si>
    <t>-1326083481</t>
  </si>
  <si>
    <t>3453300780</t>
  </si>
  <si>
    <t>Vypínač DX3 IS 4P 40A</t>
  </si>
  <si>
    <t>1716332684</t>
  </si>
  <si>
    <t>3450661500</t>
  </si>
  <si>
    <t>Svorkovnica 3-pólová 1000V</t>
  </si>
  <si>
    <t>1118847003</t>
  </si>
  <si>
    <t>210120410</t>
  </si>
  <si>
    <t>Prúdové chrániče dvojpólové 16 - 100 A</t>
  </si>
  <si>
    <t>701970672</t>
  </si>
  <si>
    <t>358230000500</t>
  </si>
  <si>
    <t>Prúdový chránič s istením DX3 1P+N, charakteristika B, 16 A, 6000 A/10 kA, 30 mA, typ AC, 2 moduly, LEGRAND</t>
  </si>
  <si>
    <t>-1879036444</t>
  </si>
  <si>
    <t>210120411</t>
  </si>
  <si>
    <t>Prúdové chrániče štvorpólové 25 - 80 A</t>
  </si>
  <si>
    <t>2081313545</t>
  </si>
  <si>
    <t>3580760382</t>
  </si>
  <si>
    <t>Prúdový chránič s nadprúdovou ochranou OLI-40B-1N-030AC</t>
  </si>
  <si>
    <t>1822304684</t>
  </si>
  <si>
    <t>210120423</t>
  </si>
  <si>
    <t>Zvodiče prepätia kombinované triedy B + C</t>
  </si>
  <si>
    <t>-939674529</t>
  </si>
  <si>
    <t>3690903558</t>
  </si>
  <si>
    <t>Zvodič prepätia SBK - I 40/5</t>
  </si>
  <si>
    <t>1853136149</t>
  </si>
  <si>
    <t>210130101</t>
  </si>
  <si>
    <t>Stýkač dvojpólový na DIN lištu do 25 A</t>
  </si>
  <si>
    <t>-615155409</t>
  </si>
  <si>
    <t>3582100210</t>
  </si>
  <si>
    <t>Stýkač 25A 2N/C cievka 230V</t>
  </si>
  <si>
    <t>-1311518628</t>
  </si>
  <si>
    <t>210193074</t>
  </si>
  <si>
    <t>Domova rozvodnica do 72 M pre zapustenú montáž bez sekacích prác</t>
  </si>
  <si>
    <t>369724470</t>
  </si>
  <si>
    <t>3571201000</t>
  </si>
  <si>
    <t>Rozvádzač oceľoplechový zapustený RZB-3N24-B</t>
  </si>
  <si>
    <t>-608635195</t>
  </si>
  <si>
    <t>c - Elektrická prípojka NN</t>
  </si>
  <si>
    <t>HSV -    Práce a dodávky HSV</t>
  </si>
  <si>
    <t xml:space="preserve">    1 -    Zemné práce</t>
  </si>
  <si>
    <t>TSP -  Triedenie podľa TSP</t>
  </si>
  <si>
    <t>PSV -    Práce a dodávky PSV</t>
  </si>
  <si>
    <t xml:space="preserve">    740 -    Silnoprúd</t>
  </si>
  <si>
    <t>M -  Práce a dodávky M</t>
  </si>
  <si>
    <t xml:space="preserve">    21-M -  Elektromontáže</t>
  </si>
  <si>
    <t xml:space="preserve">   Práce a dodávky HSV</t>
  </si>
  <si>
    <t xml:space="preserve">   Zemné práce</t>
  </si>
  <si>
    <t>210800022</t>
  </si>
  <si>
    <t>Kábel medený uložený voľne CYKYLo 450/750 V  3x1,5</t>
  </si>
  <si>
    <t>-1733292603</t>
  </si>
  <si>
    <t>3410350085</t>
  </si>
  <si>
    <t>CYKY 3x1,5 Kábel pre pevné uloženie, medený STN</t>
  </si>
  <si>
    <t>-27392135</t>
  </si>
  <si>
    <t>210901061</t>
  </si>
  <si>
    <t>Kábel hliníkový silový, uložený pevne AYKY 450/750 V 4x16</t>
  </si>
  <si>
    <t>-814575780</t>
  </si>
  <si>
    <t>3410350002</t>
  </si>
  <si>
    <t>AYKY 4x16 Kábel pre pevné uloženie, hliníkový STN</t>
  </si>
  <si>
    <t>840593949</t>
  </si>
  <si>
    <t>210902114</t>
  </si>
  <si>
    <t>Kábel hliníkový silový uložený pevne 1-AYKY 0,6/1 kV 4x25</t>
  </si>
  <si>
    <t>286137885</t>
  </si>
  <si>
    <t>3410350019</t>
  </si>
  <si>
    <t>1-AYKY 4x25 Kábel pre pevné uloženie, hliníkový STN</t>
  </si>
  <si>
    <t>294212363</t>
  </si>
  <si>
    <t xml:space="preserve"> Triedenie podľa TSP</t>
  </si>
  <si>
    <t>460010012</t>
  </si>
  <si>
    <t>Vytýčenie trasy vonkajšieho silového vedenia,v prehľadnom teréne vedenie VN</t>
  </si>
  <si>
    <t>km</t>
  </si>
  <si>
    <t>-1418742806</t>
  </si>
  <si>
    <t>460200163</t>
  </si>
  <si>
    <t>Hĺbenie káblovej ryhy 35 cm širokej a 80 cm hlbokej, v zemine triedy 3</t>
  </si>
  <si>
    <t>41179680</t>
  </si>
  <si>
    <t>460420381</t>
  </si>
  <si>
    <t>Zriad. káblového lôžka z piesku vrstvy 10 cm, bet. doskami 50 x 15 x 4 cm kladenými v smere kábla</t>
  </si>
  <si>
    <t>-1070173662</t>
  </si>
  <si>
    <t>5833110300</t>
  </si>
  <si>
    <t>Kamenivo ťažené drobné 0-1 B</t>
  </si>
  <si>
    <t>128</t>
  </si>
  <si>
    <t>-1866955563</t>
  </si>
  <si>
    <t>460490012</t>
  </si>
  <si>
    <t>Rozvinutie a uloženie výstražnej fólie z PVC do ryhy,šírka 33 cm</t>
  </si>
  <si>
    <t>1340686349</t>
  </si>
  <si>
    <t>2830002000</t>
  </si>
  <si>
    <t>Fólia červená v m</t>
  </si>
  <si>
    <t>-718981327</t>
  </si>
  <si>
    <t>460510021</t>
  </si>
  <si>
    <t>Úplné zriadenie a osadenie káblového priestupu z PVC rúr svetlosti do 10,5 cm bez zemných prác</t>
  </si>
  <si>
    <t>-1359098711</t>
  </si>
  <si>
    <t>3450705800</t>
  </si>
  <si>
    <t>I-Rúrka FXP 40</t>
  </si>
  <si>
    <t>-2116280253</t>
  </si>
  <si>
    <t>460560163</t>
  </si>
  <si>
    <t>Ručný zásyp nezap. káblovej ryhy bez zhutn. zeminy, 35 cm širokej, 80 cm hlbokej v zemine tr. 3</t>
  </si>
  <si>
    <t>-1118540601</t>
  </si>
  <si>
    <t>460620013</t>
  </si>
  <si>
    <t>Proviz. úprava terénu v zemine tr. 3, aby nerovnosti terénu neboli väčšie ako 2 cm od vodor.hladiny</t>
  </si>
  <si>
    <t>1173706080</t>
  </si>
  <si>
    <t>PPV</t>
  </si>
  <si>
    <t>Podiel pridružených výkonov</t>
  </si>
  <si>
    <t>-1164677663</t>
  </si>
  <si>
    <t xml:space="preserve">   Práce a dodávky PSV</t>
  </si>
  <si>
    <t>740</t>
  </si>
  <si>
    <t xml:space="preserve">   Silnoprúd</t>
  </si>
  <si>
    <t>210220021</t>
  </si>
  <si>
    <t>Uzemňovacie vedenie v zemi FeZn vrátane izolácie spojov O 10mm</t>
  </si>
  <si>
    <t>-56820608</t>
  </si>
  <si>
    <t>3692900001</t>
  </si>
  <si>
    <t>Oceľové lano FeZn 35mm2</t>
  </si>
  <si>
    <t>164074026</t>
  </si>
  <si>
    <t>210220240</t>
  </si>
  <si>
    <t>Svorka FeZn k uzemňovacej tyči  SJ</t>
  </si>
  <si>
    <t>1267681243</t>
  </si>
  <si>
    <t>3544218900</t>
  </si>
  <si>
    <t>Svorka k uzemňovacej tyči ocelová žiarovo zinkovaná označenie SJ 01</t>
  </si>
  <si>
    <t>-531426041</t>
  </si>
  <si>
    <t>210220243</t>
  </si>
  <si>
    <t>Svorka FeZn spojovacia SS</t>
  </si>
  <si>
    <t>338520371</t>
  </si>
  <si>
    <t>3540406800</t>
  </si>
  <si>
    <t>HR-Svorka SS</t>
  </si>
  <si>
    <t>-1885428079</t>
  </si>
  <si>
    <t>210220247</t>
  </si>
  <si>
    <t>Svorka FeZn skúšobná SZ</t>
  </si>
  <si>
    <t>1696231956</t>
  </si>
  <si>
    <t>3544243600</t>
  </si>
  <si>
    <t>Svorka skušobná zliatina AlMgSi označenie SZ</t>
  </si>
  <si>
    <t>1852462008</t>
  </si>
  <si>
    <t>210220280</t>
  </si>
  <si>
    <t>Uzemňovacia tyč FeZn ZT</t>
  </si>
  <si>
    <t>656287867</t>
  </si>
  <si>
    <t>3544222550</t>
  </si>
  <si>
    <t>Uzemňovacia tyč ocelová žiarovo zinkovaná označenie ZT 2 m</t>
  </si>
  <si>
    <t>481853105</t>
  </si>
  <si>
    <t xml:space="preserve"> Práce a dodávky M</t>
  </si>
  <si>
    <t>21-M</t>
  </si>
  <si>
    <t xml:space="preserve"> Elektromontáže</t>
  </si>
  <si>
    <t>-2027081271</t>
  </si>
  <si>
    <t>3580760180</t>
  </si>
  <si>
    <t>Istič LPN-25B-3</t>
  </si>
  <si>
    <t>256</t>
  </si>
  <si>
    <t>1497204845</t>
  </si>
  <si>
    <t>-1529553628</t>
  </si>
  <si>
    <t>3450622100</t>
  </si>
  <si>
    <t>Svorka nulová 12877</t>
  </si>
  <si>
    <t>2090852548</t>
  </si>
  <si>
    <t>210161011</t>
  </si>
  <si>
    <t>Elektromer trojfázový na priame pripojenie</t>
  </si>
  <si>
    <t>-1760047137</t>
  </si>
  <si>
    <t>3570193380</t>
  </si>
  <si>
    <t>El.skriňa K401 trojfázový, dvojtarif, 1 odberateľ : 1 x hlavný trojpólový istič B32 s HDS 50A/3 Pilierový</t>
  </si>
  <si>
    <t>-184226054</t>
  </si>
  <si>
    <t>d - Svetelná inštalácia</t>
  </si>
  <si>
    <t>PSV -     Práce a dodávky PSV</t>
  </si>
  <si>
    <t xml:space="preserve">    740 -     Silnoprúd inštalacie</t>
  </si>
  <si>
    <t xml:space="preserve">    Práce a dodávky PSV</t>
  </si>
  <si>
    <t>612441141</t>
  </si>
  <si>
    <t>Oprava a uchytenie kablov v drážkach  hladkých sadrových omietok stien, opravená plocha do 5 %</t>
  </si>
  <si>
    <t>1628073846</t>
  </si>
  <si>
    <t>974031121</t>
  </si>
  <si>
    <t>Vysekanie rýh v akomkoľvek murive tehlovom na akúkoľvek maltu do hĺbky 30 mm a š. do 30 mm,  -0,00200 t</t>
  </si>
  <si>
    <t>719809558</t>
  </si>
  <si>
    <t xml:space="preserve">    Silnoprúd inštalacie</t>
  </si>
  <si>
    <t>210010002</t>
  </si>
  <si>
    <t>Rúrka ohybná elektroinštalačná typ 23-16, uložená pod omietkou</t>
  </si>
  <si>
    <t>-944281822</t>
  </si>
  <si>
    <t>3450722200</t>
  </si>
  <si>
    <t>Rúrka PVC 2316</t>
  </si>
  <si>
    <t>-1897140436</t>
  </si>
  <si>
    <t>210010306</t>
  </si>
  <si>
    <t xml:space="preserve">Krabica prístrojová KU 68/71 L1, KU 68 LA/1, do dutých stien,bez zapojenia </t>
  </si>
  <si>
    <t>-1571003176</t>
  </si>
  <si>
    <t>3450921000</t>
  </si>
  <si>
    <t>Krabica prístrojová typ: KP 68/2"111000008</t>
  </si>
  <si>
    <t>1758184855</t>
  </si>
  <si>
    <t>2450599060</t>
  </si>
  <si>
    <t>JUBOGLET vnútorná sadrová vyrovnávacia hmota, balenie 20 kg</t>
  </si>
  <si>
    <t>kg</t>
  </si>
  <si>
    <t>1924131262</t>
  </si>
  <si>
    <t>210110001</t>
  </si>
  <si>
    <t xml:space="preserve">Jednopólový spínač - radenie 1, nástenný pre prostredie obyčajné alebo vlhké vrátane zapojenia </t>
  </si>
  <si>
    <t>-1616202613</t>
  </si>
  <si>
    <t>3450201270</t>
  </si>
  <si>
    <t>Spínač 1 3553-01289 B1 lesklý biely</t>
  </si>
  <si>
    <t>1844827867</t>
  </si>
  <si>
    <t>210110003</t>
  </si>
  <si>
    <t xml:space="preserve">Sériový spínač (prepínač) -  radenie 5, nástenný pre prostredie obyčajné alebo vlhké vrátane zapojenia </t>
  </si>
  <si>
    <t>1857385302</t>
  </si>
  <si>
    <t>3450204100</t>
  </si>
  <si>
    <t>M-Spínač 21155.23/4 B č.5</t>
  </si>
  <si>
    <t>455901923</t>
  </si>
  <si>
    <t>210110004</t>
  </si>
  <si>
    <t>Striedavý spínač (prepínač) - radenie 6, nástenný pre prostredie obyčajné alebo vlhké vrátane zapojenia</t>
  </si>
  <si>
    <t>-370188670</t>
  </si>
  <si>
    <t>345340000100</t>
  </si>
  <si>
    <t>Spínač MOSAIC jednomodulový striedavý č.6, 10AX, LEGRAND</t>
  </si>
  <si>
    <t>-904430778</t>
  </si>
  <si>
    <t>210110005</t>
  </si>
  <si>
    <t>Krížový spínač (prepínač) - radenie 7, nástenný pre prostredie obyčajné alebo vlhké vrátane zapojenia</t>
  </si>
  <si>
    <t>-1570930507</t>
  </si>
  <si>
    <t>345340001700</t>
  </si>
  <si>
    <t>Spínač 21164.88 7s PB kompletný</t>
  </si>
  <si>
    <t>1101924288</t>
  </si>
  <si>
    <t>210201010</t>
  </si>
  <si>
    <t>Zapojenie svietidlá IP54, 1 x svetelný zdroj, stropného - nástenného interierového so žiarovkou</t>
  </si>
  <si>
    <t>707142664</t>
  </si>
  <si>
    <t>3483401000</t>
  </si>
  <si>
    <t>Svietidlo pre výbojky závesné 1x70W, IP43, VVG, D=480mm</t>
  </si>
  <si>
    <t>843596902</t>
  </si>
  <si>
    <t>348110001100</t>
  </si>
  <si>
    <t>Svietidlo závesné modulárne žiarivkové 2x36W, IP44, elektronický predradník</t>
  </si>
  <si>
    <t>268292322</t>
  </si>
  <si>
    <t>210201205</t>
  </si>
  <si>
    <t>Zapojenie svietidlá IP20/40, 1 svetelný zdroj, závesného modulárneho, interierového LED</t>
  </si>
  <si>
    <t>320356503</t>
  </si>
  <si>
    <t>3480571030</t>
  </si>
  <si>
    <t>LED bodovka 6W stmievateľná studená biela GU10 230V</t>
  </si>
  <si>
    <t>-1096460544</t>
  </si>
  <si>
    <t>210201911</t>
  </si>
  <si>
    <t>Montáž svietidla interiérového na strop do 1,0 kg</t>
  </si>
  <si>
    <t>786804870</t>
  </si>
  <si>
    <t>3480571630</t>
  </si>
  <si>
    <t xml:space="preserve">LED svietidlo DX54 2x60W studená biela </t>
  </si>
  <si>
    <t>1283119939</t>
  </si>
  <si>
    <t>210800026</t>
  </si>
  <si>
    <t>Kábel medený uložený pevne CYKYLo 450/750 V  3x1,5</t>
  </si>
  <si>
    <t>-481774437</t>
  </si>
  <si>
    <t>-134193360</t>
  </si>
  <si>
    <t>210800030</t>
  </si>
  <si>
    <t>Vodič medený uložený v rúrke CYKYLo 450/750 V  3x1,5</t>
  </si>
  <si>
    <t>-1054414180</t>
  </si>
  <si>
    <t>3410350930</t>
  </si>
  <si>
    <t>1-CHKE-V 3x1,5 Nehorľavý kábel s funkčnosťou STN</t>
  </si>
  <si>
    <t>71855</t>
  </si>
  <si>
    <t>210800113</t>
  </si>
  <si>
    <t>Kábel medený uložený voľne CYKY 450/750 V 4x1,5</t>
  </si>
  <si>
    <t>-830450575</t>
  </si>
  <si>
    <t>3410350938</t>
  </si>
  <si>
    <t>1-CHKE-V 4x1,5 Nehorľavý kábel s funkčnosťou STN</t>
  </si>
  <si>
    <t>-1154073503</t>
  </si>
  <si>
    <t>220711055</t>
  </si>
  <si>
    <t>Montáž a zapojenie pohybových senzorov PIR - vertikálna záclona</t>
  </si>
  <si>
    <t>-1033119574</t>
  </si>
  <si>
    <t>404610002800</t>
  </si>
  <si>
    <t>Pohybový snímač alebo čidlo LUXA 102-150 c</t>
  </si>
  <si>
    <t>890621884</t>
  </si>
  <si>
    <t>e - Zásuvková inštalácia</t>
  </si>
  <si>
    <t xml:space="preserve">    92 -  Montáž slaboprúdových systémov audio+video vrátnik</t>
  </si>
  <si>
    <t xml:space="preserve"> Montáž slaboprúdových systémov audio+video vrátnik</t>
  </si>
  <si>
    <t>210290281</t>
  </si>
  <si>
    <t>Montáž na signálnom zariadení na jeden okruh zvončekový, telefónny, elektrický zámok</t>
  </si>
  <si>
    <t>-1959040431</t>
  </si>
  <si>
    <t>535810005300</t>
  </si>
  <si>
    <t>Zámok vnútorný 4 FN 877 02 s aretáciou</t>
  </si>
  <si>
    <t>-1035855912</t>
  </si>
  <si>
    <t>220320321</t>
  </si>
  <si>
    <t>Montáž tlačidlového zvonkového tabla do steny TZN 1 (2 tlačidiel, elektrický vrátnik)</t>
  </si>
  <si>
    <t>1743919922</t>
  </si>
  <si>
    <t>385710000300</t>
  </si>
  <si>
    <t xml:space="preserve">Videotelefón sada (BUS),  4 FY 110 24.2 atika strieborná </t>
  </si>
  <si>
    <t>-969364320</t>
  </si>
  <si>
    <t>220732304</t>
  </si>
  <si>
    <t>Montáž dátového káblu kombinovaného UTP Cat5E+2x0.88mm uložený voľne</t>
  </si>
  <si>
    <t>1092856749</t>
  </si>
  <si>
    <t>341230001000</t>
  </si>
  <si>
    <t>Kombinovaný kábel UTP Cat5E + 2x0,88 mm2</t>
  </si>
  <si>
    <t>1282387150</t>
  </si>
  <si>
    <t>575541957</t>
  </si>
  <si>
    <t>-1644328967</t>
  </si>
  <si>
    <t>210010016</t>
  </si>
  <si>
    <t>Rúrka ohybná elektroinštalačná z PVC typ 1425 uložená voľne</t>
  </si>
  <si>
    <t>-1787765341</t>
  </si>
  <si>
    <t>3410301025</t>
  </si>
  <si>
    <t>Rúrka ohybná MONOFLEX 320 N PVC sv. šedá/RAL 7038 1423/1 K100</t>
  </si>
  <si>
    <t>-744957339</t>
  </si>
  <si>
    <t>1633618348</t>
  </si>
  <si>
    <t>1571672414</t>
  </si>
  <si>
    <t>1190813310</t>
  </si>
  <si>
    <t>210110081</t>
  </si>
  <si>
    <t>Sporáková prípojka typ 39563 - 13C, nástenná vrátane tlejivky</t>
  </si>
  <si>
    <t>-158817389</t>
  </si>
  <si>
    <t>345320003600</t>
  </si>
  <si>
    <t>Vypínač TANGO zapustený, šporáková prípojka so signálkou 39563-23 radenie 3, ABB</t>
  </si>
  <si>
    <t>810726839</t>
  </si>
  <si>
    <t>210111011</t>
  </si>
  <si>
    <t>Domová zásuvka polozapustená alebo zapustená vrátane zapojenia 10/16 A 250 V 2P + Z</t>
  </si>
  <si>
    <t>1207444496</t>
  </si>
  <si>
    <t>3450318300</t>
  </si>
  <si>
    <t>Zásuvka 4FN 15038 BM dvojitá</t>
  </si>
  <si>
    <t>604253445</t>
  </si>
  <si>
    <t>210111032</t>
  </si>
  <si>
    <t>Domová zásuvka v krabici pre vonkajšie prostredie 10/16 A 250 V 2P + Z 2 x zapojenie</t>
  </si>
  <si>
    <t>1058753956</t>
  </si>
  <si>
    <t>3450365170</t>
  </si>
  <si>
    <t>Jednozásuvka kompletná, bez cloniek, s viečkom, IP44 5518A-2989 B biela</t>
  </si>
  <si>
    <t>3540350</t>
  </si>
  <si>
    <t>210111102</t>
  </si>
  <si>
    <t>Priemyslová zásuvka CEE 220 V, 380 V, 500 V, vrátane zapojenia, typ CZ 3232, H, S, Z 2P + Z</t>
  </si>
  <si>
    <t>-575694221</t>
  </si>
  <si>
    <t>3450316400</t>
  </si>
  <si>
    <t>Zásuvka 513.3253 IZS 3232</t>
  </si>
  <si>
    <t>-2139615216</t>
  </si>
  <si>
    <t>210800027</t>
  </si>
  <si>
    <t>Kábel medený uložený pevne CYKYLo 450/750 V  3x2,5</t>
  </si>
  <si>
    <t>1584683183</t>
  </si>
  <si>
    <t>3410350086</t>
  </si>
  <si>
    <t>CYKY 3x2,5 Kábel pre pevné uloženie, medený STN</t>
  </si>
  <si>
    <t>-2093188249</t>
  </si>
  <si>
    <t>210800120</t>
  </si>
  <si>
    <t>Kábel medený uložený voľne CYKY 450/750 V 5x2,5</t>
  </si>
  <si>
    <t>1781838230</t>
  </si>
  <si>
    <t>3410350098</t>
  </si>
  <si>
    <t>CYKY 5x2,5 Kábel pre pevné uloženie, medený STN</t>
  </si>
  <si>
    <t>1949971429</t>
  </si>
  <si>
    <t>5413000222</t>
  </si>
  <si>
    <t>Elektrický tlakový nástenný akumulačný ohrievač vody, objem 180 l - EOV 180 Trend, Tatramat</t>
  </si>
  <si>
    <t>343675546</t>
  </si>
  <si>
    <t>f - Inštalácia TV + SAT</t>
  </si>
  <si>
    <t>220733041</t>
  </si>
  <si>
    <t>Montáž a inštalácia TV+SAT zásuvky - tuner 4x výstup</t>
  </si>
  <si>
    <t>1473275377</t>
  </si>
  <si>
    <t>385930000100</t>
  </si>
  <si>
    <t>Satelitný prijímač Streamer 1, digitálny tuner DM800 HD PVR, iNELS</t>
  </si>
  <si>
    <t>1902166840</t>
  </si>
  <si>
    <t>-950514049</t>
  </si>
  <si>
    <t>-576178970</t>
  </si>
  <si>
    <t>220733040</t>
  </si>
  <si>
    <t>Montáž a inštalácia TV zásuvky</t>
  </si>
  <si>
    <t>-1388327152</t>
  </si>
  <si>
    <t>3450362030</t>
  </si>
  <si>
    <t>Spodok zásuvky TV+R (EU 3503) 5011-A3503 koncový</t>
  </si>
  <si>
    <t>243960928</t>
  </si>
  <si>
    <t>220733052</t>
  </si>
  <si>
    <t>Montáž a zapojenie koaxialného kábla uloženého pod omietkou</t>
  </si>
  <si>
    <t>-1716243282</t>
  </si>
  <si>
    <t>3410351903</t>
  </si>
  <si>
    <t>VCCOY 75-3,7 Koaxiálny kábel, 75 Ohm</t>
  </si>
  <si>
    <t>-587864158</t>
  </si>
  <si>
    <t>g - Bleskozvod + uzemnenie</t>
  </si>
  <si>
    <t>M -     Práce a dodávky M</t>
  </si>
  <si>
    <t xml:space="preserve">    21-M -     Elektromontáže blaskozvod</t>
  </si>
  <si>
    <t xml:space="preserve">    95-M -  Revízie</t>
  </si>
  <si>
    <t>-810649691</t>
  </si>
  <si>
    <t>3544224150</t>
  </si>
  <si>
    <t>Územňovací vodič ocelový žiarovo zinkovaný označenie O 10</t>
  </si>
  <si>
    <t>-1535236036</t>
  </si>
  <si>
    <t>210220031</t>
  </si>
  <si>
    <t>Ekvipotenciálna svorkovnica EPS 2 v krabici KO 125 E</t>
  </si>
  <si>
    <t>-1202331443</t>
  </si>
  <si>
    <t>3410301603</t>
  </si>
  <si>
    <t>Svorkovnica ekvipotencionálna EPS 2</t>
  </si>
  <si>
    <t>-550759163</t>
  </si>
  <si>
    <t>210800616</t>
  </si>
  <si>
    <t>Vodič medený uložený voľne H07V-K (CYA)  450/750 V 16</t>
  </si>
  <si>
    <t>-1532883016</t>
  </si>
  <si>
    <t>341310009400</t>
  </si>
  <si>
    <t>Vodič medený flexibilný H07V-K 16 mm2</t>
  </si>
  <si>
    <t>487775719</t>
  </si>
  <si>
    <t>MV</t>
  </si>
  <si>
    <t>Murárske výpomoci</t>
  </si>
  <si>
    <t>338350953</t>
  </si>
  <si>
    <t>PM</t>
  </si>
  <si>
    <t>Podružný materiál</t>
  </si>
  <si>
    <t>-1009461749</t>
  </si>
  <si>
    <t>2118216560</t>
  </si>
  <si>
    <t xml:space="preserve">    Práce a dodávky M</t>
  </si>
  <si>
    <t xml:space="preserve">    Elektromontáže blaskozvod</t>
  </si>
  <si>
    <t>210010027</t>
  </si>
  <si>
    <t>Rúrka ohybná elektroinštalačná z PVC typ FXP 32, uložená pevne</t>
  </si>
  <si>
    <t>-861287645</t>
  </si>
  <si>
    <t>3450722600</t>
  </si>
  <si>
    <t>Rúrka PVC 2329</t>
  </si>
  <si>
    <t>-675759539</t>
  </si>
  <si>
    <t>45218754</t>
  </si>
  <si>
    <t xml:space="preserve">Uchyt na chráničku FXP 32 </t>
  </si>
  <si>
    <t>-1444733849</t>
  </si>
  <si>
    <t>210010323</t>
  </si>
  <si>
    <t>Krabica (KR 125) odbočná s viečkom, svorkovnicou vrátane zapojenia, štvorcová</t>
  </si>
  <si>
    <t>-768176108</t>
  </si>
  <si>
    <t>3450913500</t>
  </si>
  <si>
    <t>Krabica KR-125</t>
  </si>
  <si>
    <t>-1247685484</t>
  </si>
  <si>
    <t>311310000300</t>
  </si>
  <si>
    <t>Hmoždinka dlhá, sivá M 8x100 mm, typ TH8100, TRACON Elektric</t>
  </si>
  <si>
    <t>-496306580</t>
  </si>
  <si>
    <t>210220102</t>
  </si>
  <si>
    <t>Podpery vedenia FeZn na vrchol krovu PV15 A-F +UNI</t>
  </si>
  <si>
    <t>116597067</t>
  </si>
  <si>
    <t>354410033600</t>
  </si>
  <si>
    <t>Podpera vedenia FeZn univerzálna na vrchol krovu označenie PV 15 UNI</t>
  </si>
  <si>
    <t>1051878279</t>
  </si>
  <si>
    <t>210220103</t>
  </si>
  <si>
    <t>Podpery vedenia FeZn pre lepenkové a škridlové strechy PV22 a PV25</t>
  </si>
  <si>
    <t>-729275095</t>
  </si>
  <si>
    <t>354410036000</t>
  </si>
  <si>
    <t>Podpera vedenia FeZn na lepenkové a šindľové strechy označenie PV 22 br. max</t>
  </si>
  <si>
    <t>1327951783</t>
  </si>
  <si>
    <t>210220204</t>
  </si>
  <si>
    <t>Zachytávacia tyč FeZn bez osadenia a s osadením JP10-30</t>
  </si>
  <si>
    <t>518694667</t>
  </si>
  <si>
    <t>3544215450</t>
  </si>
  <si>
    <t>Zachytávacia tyč ocelová žiarovo zinkovaná označenie JP 15</t>
  </si>
  <si>
    <t>-1548051061</t>
  </si>
  <si>
    <t>210220230</t>
  </si>
  <si>
    <t xml:space="preserve">Ochranná strieška FeZn   </t>
  </si>
  <si>
    <t>-1883914785</t>
  </si>
  <si>
    <t>354410031700</t>
  </si>
  <si>
    <t>Ochranná strieška horná zliatina AlMgSi označenie OS 01</t>
  </si>
  <si>
    <t>559930872</t>
  </si>
  <si>
    <t>3544218950</t>
  </si>
  <si>
    <t>Svorka k uzemňovacej tyči ocelová žiarovo zinkovaná označenie SJ 01 m</t>
  </si>
  <si>
    <t>-156346333</t>
  </si>
  <si>
    <t>210220241</t>
  </si>
  <si>
    <t>Svorka FeZn krížová SK a diagonálna krížová DKS</t>
  </si>
  <si>
    <t>-450355136</t>
  </si>
  <si>
    <t>3544242750</t>
  </si>
  <si>
    <t>Svorka krížová zliatina AlMgSi označenie SK</t>
  </si>
  <si>
    <t>-1401012540</t>
  </si>
  <si>
    <t>1039751838</t>
  </si>
  <si>
    <t>-1087133960</t>
  </si>
  <si>
    <t>210220246</t>
  </si>
  <si>
    <t>Svorka FeZn na odkvapový žľab SO</t>
  </si>
  <si>
    <t>1976600732</t>
  </si>
  <si>
    <t>3544219950</t>
  </si>
  <si>
    <t>Svorka okapová ocelová žiarovo zinkovaná označenie SO</t>
  </si>
  <si>
    <t>-1215635499</t>
  </si>
  <si>
    <t>-197321561</t>
  </si>
  <si>
    <t>3544220000</t>
  </si>
  <si>
    <t>Svorka skušobná ocelová žiarovo zinkovaná označenie SZ</t>
  </si>
  <si>
    <t>-793475404</t>
  </si>
  <si>
    <t>210220682</t>
  </si>
  <si>
    <t>Uzemňovacia profilová tyč nerez 1.4301  ZPT a ZT</t>
  </si>
  <si>
    <t>-1035745565</t>
  </si>
  <si>
    <t>354410057300</t>
  </si>
  <si>
    <t>Tyč uzemňovacia FeZn profilová priebežná označenie ZPT 1,5 m priebežná - profil T</t>
  </si>
  <si>
    <t>-636488837</t>
  </si>
  <si>
    <t>210220803</t>
  </si>
  <si>
    <t>Skrytý zvod pri zatepľovacom systéme AlMgSi Ø 8</t>
  </si>
  <si>
    <t>-1033702464</t>
  </si>
  <si>
    <t>354410064200</t>
  </si>
  <si>
    <t>Vodič uzemňovací zliatina AlMgSi označenie O 8 Al</t>
  </si>
  <si>
    <t>680056914</t>
  </si>
  <si>
    <t>210293015</t>
  </si>
  <si>
    <t>Označiť jednotlivé zvody číselnými štítkami (doplniť)</t>
  </si>
  <si>
    <t>264715997</t>
  </si>
  <si>
    <t>3544224500</t>
  </si>
  <si>
    <t>Označovací štítok na zvody bleskozvodu nerez</t>
  </si>
  <si>
    <t>-438530911</t>
  </si>
  <si>
    <t>220111771</t>
  </si>
  <si>
    <t>Vedenie uzemňovacie z FeZn drôtu do 120 mm2 na povrchu</t>
  </si>
  <si>
    <t>1359909135</t>
  </si>
  <si>
    <t>-2076037260</t>
  </si>
  <si>
    <t>95-M</t>
  </si>
  <si>
    <t xml:space="preserve"> Revízie</t>
  </si>
  <si>
    <t>210251575b</t>
  </si>
  <si>
    <t>Vystavenie revíznej správy bleskozvod</t>
  </si>
  <si>
    <t>hod</t>
  </si>
  <si>
    <t>-1084090893</t>
  </si>
  <si>
    <t>h - Zdravotechnika</t>
  </si>
  <si>
    <t>Konstrukt Steel</t>
  </si>
  <si>
    <t>D1 - PRÁCE A DODÁVKY HSV</t>
  </si>
  <si>
    <t xml:space="preserve">    D2 - 1 - ZEMNE PRÁCE</t>
  </si>
  <si>
    <t xml:space="preserve">    D4 - 4 - VODOROVNÉ KONŠTRUKCIE</t>
  </si>
  <si>
    <t xml:space="preserve">    D5 - 8 - RÚROVÉ VEDENIA</t>
  </si>
  <si>
    <t xml:space="preserve">    D6 - 9 - OSTATNÉ KONŠTRUKCIE A PRÁCE</t>
  </si>
  <si>
    <t>D7 - PRÁCE A DODÁVKY PSV</t>
  </si>
  <si>
    <t xml:space="preserve">    D8 - 713 - Izolácie tepelné</t>
  </si>
  <si>
    <t xml:space="preserve">    D9 - 721 - Vnútorná kanalizácia</t>
  </si>
  <si>
    <t xml:space="preserve">    D10 - 722 - Vnútorný vodovod</t>
  </si>
  <si>
    <t xml:space="preserve">    D12 - 725 - Zariaďovacie predmety</t>
  </si>
  <si>
    <t>D1</t>
  </si>
  <si>
    <t>PRÁCE A DODÁVKY HSV</t>
  </si>
  <si>
    <t>D2</t>
  </si>
  <si>
    <t>1 - ZEMNE PRÁCE</t>
  </si>
  <si>
    <t>110011010</t>
  </si>
  <si>
    <t>Vytýčenie trasy vodovodu, kanalizácie v rovine</t>
  </si>
  <si>
    <t>131201201</t>
  </si>
  <si>
    <t>Hĺbenie jám zapaž. v horn. tr. 3 do 100 m3</t>
  </si>
  <si>
    <t>131201209</t>
  </si>
  <si>
    <t>Príplatok za lepivosť  horn. tr. 3</t>
  </si>
  <si>
    <t>132201202</t>
  </si>
  <si>
    <t>Hĺbenie rýh šírka do 2 m v horn. tr. 3 nad 100 do 1 000 m3</t>
  </si>
  <si>
    <t>132201209</t>
  </si>
  <si>
    <t>Príplatok za lepivosť horniny tr.3</t>
  </si>
  <si>
    <t>151101101</t>
  </si>
  <si>
    <t>Zhotovenie paženia rýh pre podz. vedenie príložné hl. do 2 m</t>
  </si>
  <si>
    <t>151101111</t>
  </si>
  <si>
    <t>Odstránenie paženia rýh pre podz. vedenie príložné hl. do 2 m</t>
  </si>
  <si>
    <t>151101301</t>
  </si>
  <si>
    <t>Zhotovenie rozopretia stien príložného paženia hĺbka do 4 m</t>
  </si>
  <si>
    <t>151101311</t>
  </si>
  <si>
    <t>Odstránenie rozopretia stien príložného paženia hĺbka do 4 m</t>
  </si>
  <si>
    <t>162601102</t>
  </si>
  <si>
    <t>Vodorovné premiestnenie výkopu do 5000 m horn. tr. 1-4</t>
  </si>
  <si>
    <t>174101101</t>
  </si>
  <si>
    <t>Zásyp zhutnený jám, rýh, šachiet alebo okolo objektu</t>
  </si>
  <si>
    <t>175101101</t>
  </si>
  <si>
    <t>Obsyp potrubia bez prehodenia sypaniny</t>
  </si>
  <si>
    <t>583371130</t>
  </si>
  <si>
    <t>Štrkopiesok pre obsyp potrubia</t>
  </si>
  <si>
    <t>175101109</t>
  </si>
  <si>
    <t>Obsyp potrubia príplatok za prehodenie sypaniny</t>
  </si>
  <si>
    <t>175301101</t>
  </si>
  <si>
    <t>Lôžko a obsyp plynovodného potrubia pieskom</t>
  </si>
  <si>
    <t>D4</t>
  </si>
  <si>
    <t>4 - VODOROVNÉ KONŠTRUKCIE</t>
  </si>
  <si>
    <t>451573111</t>
  </si>
  <si>
    <t>Lôžko pod potrubie, stoky v otvorenom výkope z piesku a štrkopiesku</t>
  </si>
  <si>
    <t>451575111</t>
  </si>
  <si>
    <t>Podkladná vrstva z piesku pod šachty a RN</t>
  </si>
  <si>
    <t>D5</t>
  </si>
  <si>
    <t>8 - RÚROVÉ VEDENIA</t>
  </si>
  <si>
    <t>871151121</t>
  </si>
  <si>
    <t>Montáž potrubia z tlakových rúrok polyetylénových DN 25</t>
  </si>
  <si>
    <t>286110201</t>
  </si>
  <si>
    <t>Potrubie vodovodné PE DN25</t>
  </si>
  <si>
    <t>871313121</t>
  </si>
  <si>
    <t>Montáž potrubia z kanaliz. rúr tvr. PVC otv. výk. do DN150</t>
  </si>
  <si>
    <t>286110200</t>
  </si>
  <si>
    <t>Rúrka PVC kanalizačná spoj gum. krúžkom DN 110</t>
  </si>
  <si>
    <t>kus</t>
  </si>
  <si>
    <t>877313123</t>
  </si>
  <si>
    <t>Montáž tvar. 1-osých na kanaliz. potr. z PVC otv. výk. DN150</t>
  </si>
  <si>
    <t>286506510</t>
  </si>
  <si>
    <t>Koleno kanalizačné PVC d110/45°</t>
  </si>
  <si>
    <t>877353121</t>
  </si>
  <si>
    <t>Montáž tvaroviek odbočných na potrubie z kanalizačných rúr z PVC v otvorenom výkope DN 110</t>
  </si>
  <si>
    <t>2865070700</t>
  </si>
  <si>
    <t>Odbočky kanalizačné PVC d 125/110 mm</t>
  </si>
  <si>
    <t>2865070800</t>
  </si>
  <si>
    <t>Odbočky kanalizačné PVC d 125/125mm</t>
  </si>
  <si>
    <t>892101111</t>
  </si>
  <si>
    <t>Skúška tesnosti kanalizačného potrubia DN do 200 vodou</t>
  </si>
  <si>
    <t>892233111</t>
  </si>
  <si>
    <t>Dezinfekcia vodovodného potrubia DN 40-70</t>
  </si>
  <si>
    <t>892241111</t>
  </si>
  <si>
    <t>Tlaková skúška vodov. potrubia DN do 80</t>
  </si>
  <si>
    <t>894421134</t>
  </si>
  <si>
    <t>Osadenie plastovej šachty</t>
  </si>
  <si>
    <t>2865023030</t>
  </si>
  <si>
    <t>Dno šachtové d400</t>
  </si>
  <si>
    <t>2865023040</t>
  </si>
  <si>
    <t>Dno šachtové d600</t>
  </si>
  <si>
    <t>2865030000</t>
  </si>
  <si>
    <t>Rúra šachtová vlnovcová d400 - 400x2000</t>
  </si>
  <si>
    <t>2865040000</t>
  </si>
  <si>
    <t>Rúra šachtová vlnovcová d600 - 600x2000</t>
  </si>
  <si>
    <t>2865024510</t>
  </si>
  <si>
    <t>Tesnenie šacht. rúry d400</t>
  </si>
  <si>
    <t>2865024610</t>
  </si>
  <si>
    <t>Tesnenie šacht. rúry d600</t>
  </si>
  <si>
    <t>2865002907</t>
  </si>
  <si>
    <t>Dno obojstranné 125 x 400</t>
  </si>
  <si>
    <t>2865002908</t>
  </si>
  <si>
    <t>Dno obojstranné 125 x600</t>
  </si>
  <si>
    <t>899103111</t>
  </si>
  <si>
    <t>Osadenie poklopov liatinových, oceľových s rámom nad 100 do 150 kg</t>
  </si>
  <si>
    <t>2865002504</t>
  </si>
  <si>
    <t>Poklop liatinový D600 - D400</t>
  </si>
  <si>
    <t>D6</t>
  </si>
  <si>
    <t>9 - OSTATNÉ KONŠTRUKCIE A PRÁCE</t>
  </si>
  <si>
    <t>998276101</t>
  </si>
  <si>
    <t>Presun hmôt pre potrubie z rúr plastových alebo sklolaminátových v otvorenom výkope</t>
  </si>
  <si>
    <t>D7</t>
  </si>
  <si>
    <t>PRÁCE A DODÁVKY PSV</t>
  </si>
  <si>
    <t>D8</t>
  </si>
  <si>
    <t>713 - Izolácie tepelné</t>
  </si>
  <si>
    <t>713462111</t>
  </si>
  <si>
    <t>Montáž tep. izolácie potrubia skružami PE upevn. sponou potr. DN 16</t>
  </si>
  <si>
    <t>2837710210</t>
  </si>
  <si>
    <t>Izolácia potrubia MIRELON 22x20mm</t>
  </si>
  <si>
    <t>713462112</t>
  </si>
  <si>
    <t>Montáž tep. izolácie potrubia skružami PE upevn. sponou potr. DN 20</t>
  </si>
  <si>
    <t>2837710810</t>
  </si>
  <si>
    <t>Izolácia potrubia MIRELON 28x20mm</t>
  </si>
  <si>
    <t>713462113</t>
  </si>
  <si>
    <t>Montáž tep. izolácie potrubia skružami PE upevn. sponou potr. DN 25</t>
  </si>
  <si>
    <t>2837711250</t>
  </si>
  <si>
    <t>Izolácia potrubia MIRELON 35x20mm</t>
  </si>
  <si>
    <t>998713101</t>
  </si>
  <si>
    <t>Presun hmôt pre izolácie tepelné v objektoch výšky do 6 m</t>
  </si>
  <si>
    <t>D9</t>
  </si>
  <si>
    <t>721 - Vnútorná kanalizácia</t>
  </si>
  <si>
    <t>721100911</t>
  </si>
  <si>
    <t>Opr. zazátkovanie hrdla kanalizačného potrubia</t>
  </si>
  <si>
    <t>721171109</t>
  </si>
  <si>
    <t>Potrubie kanal. z PP rúr hrdlových odpadné D 110x3,0</t>
  </si>
  <si>
    <t>721174025</t>
  </si>
  <si>
    <t>Potrubie kanalizačné z PP odpadové DN 100, vrátane upevnenia a 2xČK</t>
  </si>
  <si>
    <t>721174043</t>
  </si>
  <si>
    <t>Potrubie kanalizačné z PP pripojovacie DN 40</t>
  </si>
  <si>
    <t>721194105</t>
  </si>
  <si>
    <t>Vyvedenie a upevnenie kanal. výpustiek D 40x1.8</t>
  </si>
  <si>
    <t>721194109</t>
  </si>
  <si>
    <t>Vyvedenie a upevnenie kanal. výpustiek D 110x2.3</t>
  </si>
  <si>
    <t>721273160</t>
  </si>
  <si>
    <t>Ventilačná hlavica plastová HL810</t>
  </si>
  <si>
    <t>721290111</t>
  </si>
  <si>
    <t>Skúška tesnosti kanalizácie vodou do DN 125</t>
  </si>
  <si>
    <t>998721101</t>
  </si>
  <si>
    <t>Presun hmôt pre vnút. kanalizáciu v objektoch výšky do 6 m</t>
  </si>
  <si>
    <t>116</t>
  </si>
  <si>
    <t>D10</t>
  </si>
  <si>
    <t>722 - Vnútorný vodovod</t>
  </si>
  <si>
    <t>2863035030</t>
  </si>
  <si>
    <t>Prechodka PE/oc. d 40, R 1 1/4"-pri napojení vo VŠ</t>
  </si>
  <si>
    <t>118</t>
  </si>
  <si>
    <t>722170911</t>
  </si>
  <si>
    <t>Opr. vodov. potrubia z PE,prepojenie na potr. D 32</t>
  </si>
  <si>
    <t>120</t>
  </si>
  <si>
    <t>722173103</t>
  </si>
  <si>
    <t>Plasthliník potrubie DN15</t>
  </si>
  <si>
    <t>122</t>
  </si>
  <si>
    <t>722173104</t>
  </si>
  <si>
    <t>Plasthliník potrubie DN20</t>
  </si>
  <si>
    <t>124</t>
  </si>
  <si>
    <t>722173105</t>
  </si>
  <si>
    <t>Plasthliník potrubie DN25</t>
  </si>
  <si>
    <t>126</t>
  </si>
  <si>
    <t>722222219</t>
  </si>
  <si>
    <t>Armat. vodov. s 1 závitom, ventil vypúšťací K 275 M G 1/2</t>
  </si>
  <si>
    <t>722231161</t>
  </si>
  <si>
    <t>Armat. vod. s 2 závit. ventil poistný priamy ON 137030 G1/2</t>
  </si>
  <si>
    <t>130</t>
  </si>
  <si>
    <t>722239101</t>
  </si>
  <si>
    <t>Montáž vodov. armatúr s 2 závitmi G 1/2</t>
  </si>
  <si>
    <t>132</t>
  </si>
  <si>
    <t>4269142011</t>
  </si>
  <si>
    <t>Ventil spätný EA DN15</t>
  </si>
  <si>
    <t>134</t>
  </si>
  <si>
    <t>5511100600</t>
  </si>
  <si>
    <t>Ventil poistny G1/2</t>
  </si>
  <si>
    <t>136</t>
  </si>
  <si>
    <t>138</t>
  </si>
  <si>
    <t>5511110700</t>
  </si>
  <si>
    <t>Ventil priamy G1/2 s vypúšťaním</t>
  </si>
  <si>
    <t>140</t>
  </si>
  <si>
    <t>5511100800</t>
  </si>
  <si>
    <t>Ventil priamy G 1</t>
  </si>
  <si>
    <t>142</t>
  </si>
  <si>
    <t>722239103</t>
  </si>
  <si>
    <t>Montáž vodov. armatúr s 2 závitmi G 1</t>
  </si>
  <si>
    <t>144</t>
  </si>
  <si>
    <t>722290226</t>
  </si>
  <si>
    <t>Tlakové skúšky vodov. potrubia závitového do DN 50</t>
  </si>
  <si>
    <t>146</t>
  </si>
  <si>
    <t>722290234</t>
  </si>
  <si>
    <t>Preplachovanie a dezinfekcia vodov. potrubia do DN 80</t>
  </si>
  <si>
    <t>148</t>
  </si>
  <si>
    <t>998722101</t>
  </si>
  <si>
    <t>Presun hmôt pre vnút. vodovod v objektoch výšky do 6 m</t>
  </si>
  <si>
    <t>150</t>
  </si>
  <si>
    <t>D12</t>
  </si>
  <si>
    <t>725 - Zariaďovacie predmety</t>
  </si>
  <si>
    <t>725119108</t>
  </si>
  <si>
    <t>Montáž splach. nádrží úsporná armatúra</t>
  </si>
  <si>
    <t>súbor</t>
  </si>
  <si>
    <t>164</t>
  </si>
  <si>
    <t>6428622510</t>
  </si>
  <si>
    <t>Montážny prvok Geberit DUOFIX  pre závesné WC</t>
  </si>
  <si>
    <t>komplet</t>
  </si>
  <si>
    <t>166</t>
  </si>
  <si>
    <t>6428624000</t>
  </si>
  <si>
    <t>Stavebná súprava pre predsten mont. DUOFIX SYSTÉM</t>
  </si>
  <si>
    <t>168</t>
  </si>
  <si>
    <t>6428624520</t>
  </si>
  <si>
    <t>Ovládacia doska</t>
  </si>
  <si>
    <t>170</t>
  </si>
  <si>
    <t>725119213</t>
  </si>
  <si>
    <t>Montáž záchodových mís závesných</t>
  </si>
  <si>
    <t>172</t>
  </si>
  <si>
    <t>6423017410</t>
  </si>
  <si>
    <t>Misa WC závesná</t>
  </si>
  <si>
    <t>174</t>
  </si>
  <si>
    <t>6423091730</t>
  </si>
  <si>
    <t>Sedadlo WC</t>
  </si>
  <si>
    <t>176</t>
  </si>
  <si>
    <t>725119309</t>
  </si>
  <si>
    <t>Príplatok za použitie silikónového tmelu 0,30 kg/kus</t>
  </si>
  <si>
    <t>178</t>
  </si>
  <si>
    <t>725219401</t>
  </si>
  <si>
    <t>Montáž umývadiel keramických so záp. uzáv. na skrutky</t>
  </si>
  <si>
    <t>180</t>
  </si>
  <si>
    <t>6421162100</t>
  </si>
  <si>
    <t>Umývadlo</t>
  </si>
  <si>
    <t>182</t>
  </si>
  <si>
    <t>725244110</t>
  </si>
  <si>
    <t>Sprchový kút</t>
  </si>
  <si>
    <t>184</t>
  </si>
  <si>
    <t>725244134</t>
  </si>
  <si>
    <t>Montáž, zástena sprchová dvojkrídlová do výšky 2000 mm a šírky do 1200 mm</t>
  </si>
  <si>
    <t>186</t>
  </si>
  <si>
    <t>5521000196</t>
  </si>
  <si>
    <t>Zástena sprchová</t>
  </si>
  <si>
    <t>188</t>
  </si>
  <si>
    <t>725312111</t>
  </si>
  <si>
    <t>Montáž výlevky</t>
  </si>
  <si>
    <t>190</t>
  </si>
  <si>
    <t>5523108800</t>
  </si>
  <si>
    <t>Výlevka závesná DN50</t>
  </si>
  <si>
    <t>192</t>
  </si>
  <si>
    <t>725319202</t>
  </si>
  <si>
    <t>Príplatok za použitie silikónového tmelu 0,2 kg/kus</t>
  </si>
  <si>
    <t>194</t>
  </si>
  <si>
    <t>725819201</t>
  </si>
  <si>
    <t>Montáž ventilov nástenných G 1/2</t>
  </si>
  <si>
    <t>196</t>
  </si>
  <si>
    <t>725819402</t>
  </si>
  <si>
    <t>Montáž ventilov rohových G 1/2</t>
  </si>
  <si>
    <t>198</t>
  </si>
  <si>
    <t>5510126600</t>
  </si>
  <si>
    <t>Ventil rohový G 1/2</t>
  </si>
  <si>
    <t>200</t>
  </si>
  <si>
    <t>725829601</t>
  </si>
  <si>
    <t>Montáž batérie umývadlovej jednopákovej do 1 otvoru</t>
  </si>
  <si>
    <t>202</t>
  </si>
  <si>
    <t>5514400270</t>
  </si>
  <si>
    <t>Batéria umývadlová 1-páková do 1 otvoru s mech. vyp. štandardná kvalita 1/2"</t>
  </si>
  <si>
    <t>204</t>
  </si>
  <si>
    <t>725829802</t>
  </si>
  <si>
    <t>Montáž batérie -výlevka</t>
  </si>
  <si>
    <t>206</t>
  </si>
  <si>
    <t>5514317410</t>
  </si>
  <si>
    <t>Batéria drezová jednopáková do 1otvoru štandartná kvalita</t>
  </si>
  <si>
    <t>208</t>
  </si>
  <si>
    <t>725849200</t>
  </si>
  <si>
    <t>Montáž batérií sprch. násten. s nastav. výškou</t>
  </si>
  <si>
    <t>210</t>
  </si>
  <si>
    <t>5514561100</t>
  </si>
  <si>
    <t>Batéria sprchová štandartná kvalita</t>
  </si>
  <si>
    <t>212</t>
  </si>
  <si>
    <t>725869101</t>
  </si>
  <si>
    <t>Montáž zápach. uzávierok umývadlových D 40</t>
  </si>
  <si>
    <t>214</t>
  </si>
  <si>
    <t>5516121000</t>
  </si>
  <si>
    <t>Uzávierka zápachová umyvadl.s krycou ružicou odtoku HL132/30 DN 32</t>
  </si>
  <si>
    <t>216</t>
  </si>
  <si>
    <t>725869204</t>
  </si>
  <si>
    <t>Montáž zápach. uzávierok výlevka jednod. D 50</t>
  </si>
  <si>
    <t>218</t>
  </si>
  <si>
    <t>5516120100</t>
  </si>
  <si>
    <t>Uzávierka zápachová drezová HL100G.50 DN 50</t>
  </si>
  <si>
    <t>220</t>
  </si>
  <si>
    <t>725869209</t>
  </si>
  <si>
    <t>Montáž zápach. uzávierok vaňových DN 40</t>
  </si>
  <si>
    <t>222</t>
  </si>
  <si>
    <t>998725101</t>
  </si>
  <si>
    <t>Presun hmôt pre zariaď. predmety v objektoch výšky do 6 m</t>
  </si>
  <si>
    <t>224</t>
  </si>
  <si>
    <t>i - Vykurovanie</t>
  </si>
  <si>
    <t xml:space="preserve">    735 - Ústredné kúrenie, vykurov. telesá</t>
  </si>
  <si>
    <t>735</t>
  </si>
  <si>
    <t>Ústredné kúrenie, vykurov. telesá</t>
  </si>
  <si>
    <t>001</t>
  </si>
  <si>
    <t>Elektrokotol 12kW</t>
  </si>
  <si>
    <t>-1528569630</t>
  </si>
  <si>
    <t>002</t>
  </si>
  <si>
    <t>Bojler 120l</t>
  </si>
  <si>
    <t>-549673128</t>
  </si>
  <si>
    <t>003</t>
  </si>
  <si>
    <t>Dopojovacia sada</t>
  </si>
  <si>
    <t>-1100616476</t>
  </si>
  <si>
    <t>004</t>
  </si>
  <si>
    <t>Rozvody ÚK</t>
  </si>
  <si>
    <t>sub</t>
  </si>
  <si>
    <t>-71665375</t>
  </si>
  <si>
    <t>005</t>
  </si>
  <si>
    <t>Rozdelovač 10 okruhov</t>
  </si>
  <si>
    <t>-397155194</t>
  </si>
  <si>
    <t>006</t>
  </si>
  <si>
    <t>Rozdelovač 7 okruhov</t>
  </si>
  <si>
    <t>-1676991813</t>
  </si>
  <si>
    <t>007</t>
  </si>
  <si>
    <t>Radiátor 600x600</t>
  </si>
  <si>
    <t>177567958</t>
  </si>
  <si>
    <t>008</t>
  </si>
  <si>
    <t>Dilatačné pásy</t>
  </si>
  <si>
    <t>1735214689</t>
  </si>
  <si>
    <t>735311203</t>
  </si>
  <si>
    <t>Podlahové kúrenie REHAU s izolovanou systémovou doskou Varionova 30-2 potrubie RAUTHERM S 17x2,0 rozteč 100 mm</t>
  </si>
  <si>
    <t>-2000358190</t>
  </si>
  <si>
    <t>7,54+40,63+3,45+4,74+14,85+5,12+5,25+2,1+2,85+2,62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</si>
</sst>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167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 applyProtection="1">
      <alignment vertical="center"/>
    </xf>
    <xf numFmtId="0" fontId="23" fillId="2" borderId="22" xfId="0" applyFont="1" applyFill="1" applyBorder="1" applyAlignment="1" applyProtection="1">
      <alignment horizontal="left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8" xfId="0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4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abSelected="1" workbookViewId="0">
      <selection activeCell="AI2" sqref="AI2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6</v>
      </c>
    </row>
    <row r="5" spans="1:74" s="1" customFormat="1" ht="12" customHeight="1">
      <c r="B5" s="21"/>
      <c r="C5" s="22"/>
      <c r="D5" s="26" t="s">
        <v>11</v>
      </c>
      <c r="E5" s="22"/>
      <c r="F5" s="22"/>
      <c r="G5" s="22"/>
      <c r="H5" s="22"/>
      <c r="I5" s="22"/>
      <c r="J5" s="22"/>
      <c r="K5" s="289" t="s">
        <v>12</v>
      </c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2"/>
      <c r="AQ5" s="22"/>
      <c r="AR5" s="20"/>
      <c r="BE5" s="286" t="s">
        <v>13</v>
      </c>
      <c r="BS5" s="17" t="s">
        <v>6</v>
      </c>
    </row>
    <row r="6" spans="1:74" s="1" customFormat="1" ht="36.9" customHeight="1">
      <c r="B6" s="21"/>
      <c r="C6" s="22"/>
      <c r="D6" s="28" t="s">
        <v>14</v>
      </c>
      <c r="E6" s="22"/>
      <c r="F6" s="22"/>
      <c r="G6" s="22"/>
      <c r="H6" s="22"/>
      <c r="I6" s="22"/>
      <c r="J6" s="22"/>
      <c r="K6" s="291" t="s">
        <v>15</v>
      </c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2"/>
      <c r="AQ6" s="22"/>
      <c r="AR6" s="20"/>
      <c r="BE6" s="287"/>
      <c r="BS6" s="17" t="s">
        <v>6</v>
      </c>
    </row>
    <row r="7" spans="1:74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7" t="s">
        <v>1</v>
      </c>
      <c r="AO7" s="22"/>
      <c r="AP7" s="22"/>
      <c r="AQ7" s="22"/>
      <c r="AR7" s="20"/>
      <c r="BE7" s="287"/>
      <c r="BS7" s="17" t="s">
        <v>6</v>
      </c>
    </row>
    <row r="8" spans="1:74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7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319">
        <v>44627</v>
      </c>
      <c r="AO8" s="22"/>
      <c r="AP8" s="22"/>
      <c r="AQ8" s="22"/>
      <c r="AR8" s="20"/>
      <c r="BE8" s="287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87"/>
      <c r="BS9" s="17" t="s">
        <v>6</v>
      </c>
    </row>
    <row r="10" spans="1:74" s="1" customFormat="1" ht="12" customHeight="1">
      <c r="B10" s="21"/>
      <c r="C10" s="22"/>
      <c r="D10" s="29" t="s">
        <v>21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22</v>
      </c>
      <c r="AL10" s="22"/>
      <c r="AM10" s="22"/>
      <c r="AN10" s="27" t="s">
        <v>1</v>
      </c>
      <c r="AO10" s="22"/>
      <c r="AP10" s="22"/>
      <c r="AQ10" s="22"/>
      <c r="AR10" s="20"/>
      <c r="BE10" s="287"/>
      <c r="BS10" s="17" t="s">
        <v>6</v>
      </c>
    </row>
    <row r="11" spans="1:74" s="1" customFormat="1" ht="18.45" customHeight="1">
      <c r="B11" s="21"/>
      <c r="C11" s="22"/>
      <c r="D11" s="22"/>
      <c r="E11" s="27" t="s">
        <v>23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24</v>
      </c>
      <c r="AL11" s="22"/>
      <c r="AM11" s="22"/>
      <c r="AN11" s="27" t="s">
        <v>1</v>
      </c>
      <c r="AO11" s="22"/>
      <c r="AP11" s="22"/>
      <c r="AQ11" s="22"/>
      <c r="AR11" s="20"/>
      <c r="BE11" s="287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87"/>
      <c r="BS12" s="17" t="s">
        <v>6</v>
      </c>
    </row>
    <row r="13" spans="1:74" s="1" customFormat="1" ht="12" customHeight="1">
      <c r="B13" s="21"/>
      <c r="C13" s="22"/>
      <c r="D13" s="29" t="s">
        <v>25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22</v>
      </c>
      <c r="AL13" s="22"/>
      <c r="AM13" s="22"/>
      <c r="AN13" s="31" t="s">
        <v>26</v>
      </c>
      <c r="AO13" s="22"/>
      <c r="AP13" s="22"/>
      <c r="AQ13" s="22"/>
      <c r="AR13" s="20"/>
      <c r="BE13" s="287"/>
      <c r="BS13" s="17" t="s">
        <v>6</v>
      </c>
    </row>
    <row r="14" spans="1:74" ht="13.2">
      <c r="B14" s="21"/>
      <c r="C14" s="22"/>
      <c r="D14" s="22"/>
      <c r="E14" s="292" t="s">
        <v>26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" t="s">
        <v>24</v>
      </c>
      <c r="AL14" s="22"/>
      <c r="AM14" s="22"/>
      <c r="AN14" s="31" t="s">
        <v>26</v>
      </c>
      <c r="AO14" s="22"/>
      <c r="AP14" s="22"/>
      <c r="AQ14" s="22"/>
      <c r="AR14" s="20"/>
      <c r="BE14" s="287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87"/>
      <c r="BS15" s="17" t="s">
        <v>4</v>
      </c>
    </row>
    <row r="16" spans="1:74" s="1" customFormat="1" ht="12" customHeight="1">
      <c r="B16" s="21"/>
      <c r="C16" s="22"/>
      <c r="D16" s="29" t="s">
        <v>27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22</v>
      </c>
      <c r="AL16" s="22"/>
      <c r="AM16" s="22"/>
      <c r="AN16" s="27" t="s">
        <v>1</v>
      </c>
      <c r="AO16" s="22"/>
      <c r="AP16" s="22"/>
      <c r="AQ16" s="22"/>
      <c r="AR16" s="20"/>
      <c r="BE16" s="287"/>
      <c r="BS16" s="17" t="s">
        <v>4</v>
      </c>
    </row>
    <row r="17" spans="1:71" s="1" customFormat="1" ht="18.45" customHeight="1">
      <c r="B17" s="21"/>
      <c r="C17" s="22"/>
      <c r="D17" s="22"/>
      <c r="E17" s="27" t="s">
        <v>28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24</v>
      </c>
      <c r="AL17" s="22"/>
      <c r="AM17" s="22"/>
      <c r="AN17" s="27" t="s">
        <v>1</v>
      </c>
      <c r="AO17" s="22"/>
      <c r="AP17" s="22"/>
      <c r="AQ17" s="22"/>
      <c r="AR17" s="20"/>
      <c r="BE17" s="287"/>
      <c r="BS17" s="17" t="s">
        <v>29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87"/>
      <c r="BS18" s="17" t="s">
        <v>30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22</v>
      </c>
      <c r="AL19" s="22"/>
      <c r="AM19" s="22"/>
      <c r="AN19" s="27" t="s">
        <v>1</v>
      </c>
      <c r="AO19" s="22"/>
      <c r="AP19" s="22"/>
      <c r="AQ19" s="22"/>
      <c r="AR19" s="20"/>
      <c r="BE19" s="287"/>
      <c r="BS19" s="17" t="s">
        <v>30</v>
      </c>
    </row>
    <row r="20" spans="1:71" s="1" customFormat="1" ht="18.45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24</v>
      </c>
      <c r="AL20" s="22"/>
      <c r="AM20" s="22"/>
      <c r="AN20" s="27" t="s">
        <v>1</v>
      </c>
      <c r="AO20" s="22"/>
      <c r="AP20" s="22"/>
      <c r="AQ20" s="22"/>
      <c r="AR20" s="20"/>
      <c r="BE20" s="287"/>
      <c r="BS20" s="17" t="s">
        <v>29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87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87"/>
    </row>
    <row r="23" spans="1:71" s="1" customFormat="1" ht="16.5" customHeight="1">
      <c r="B23" s="21"/>
      <c r="C23" s="22"/>
      <c r="D23" s="22"/>
      <c r="E23" s="294" t="s">
        <v>1</v>
      </c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2"/>
      <c r="AP23" s="22"/>
      <c r="AQ23" s="22"/>
      <c r="AR23" s="20"/>
      <c r="BE23" s="287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87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87"/>
    </row>
    <row r="26" spans="1:71" s="2" customFormat="1" ht="25.95" customHeight="1">
      <c r="A26" s="34"/>
      <c r="B26" s="35"/>
      <c r="C26" s="36"/>
      <c r="D26" s="37" t="s">
        <v>34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95">
        <f>ROUND(AG94,2)</f>
        <v>0</v>
      </c>
      <c r="AL26" s="296"/>
      <c r="AM26" s="296"/>
      <c r="AN26" s="296"/>
      <c r="AO26" s="296"/>
      <c r="AP26" s="36"/>
      <c r="AQ26" s="36"/>
      <c r="AR26" s="39"/>
      <c r="BE26" s="287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87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97" t="s">
        <v>35</v>
      </c>
      <c r="M28" s="297"/>
      <c r="N28" s="297"/>
      <c r="O28" s="297"/>
      <c r="P28" s="297"/>
      <c r="Q28" s="36"/>
      <c r="R28" s="36"/>
      <c r="S28" s="36"/>
      <c r="T28" s="36"/>
      <c r="U28" s="36"/>
      <c r="V28" s="36"/>
      <c r="W28" s="297" t="s">
        <v>36</v>
      </c>
      <c r="X28" s="297"/>
      <c r="Y28" s="297"/>
      <c r="Z28" s="297"/>
      <c r="AA28" s="297"/>
      <c r="AB28" s="297"/>
      <c r="AC28" s="297"/>
      <c r="AD28" s="297"/>
      <c r="AE28" s="297"/>
      <c r="AF28" s="36"/>
      <c r="AG28" s="36"/>
      <c r="AH28" s="36"/>
      <c r="AI28" s="36"/>
      <c r="AJ28" s="36"/>
      <c r="AK28" s="297" t="s">
        <v>37</v>
      </c>
      <c r="AL28" s="297"/>
      <c r="AM28" s="297"/>
      <c r="AN28" s="297"/>
      <c r="AO28" s="297"/>
      <c r="AP28" s="36"/>
      <c r="AQ28" s="36"/>
      <c r="AR28" s="39"/>
      <c r="BE28" s="287"/>
    </row>
    <row r="29" spans="1:71" s="3" customFormat="1" ht="14.4" customHeight="1">
      <c r="B29" s="40"/>
      <c r="C29" s="41"/>
      <c r="D29" s="29" t="s">
        <v>38</v>
      </c>
      <c r="E29" s="41"/>
      <c r="F29" s="42" t="s">
        <v>39</v>
      </c>
      <c r="G29" s="41"/>
      <c r="H29" s="41"/>
      <c r="I29" s="41"/>
      <c r="J29" s="41"/>
      <c r="K29" s="41"/>
      <c r="L29" s="300">
        <v>0.2</v>
      </c>
      <c r="M29" s="299"/>
      <c r="N29" s="299"/>
      <c r="O29" s="299"/>
      <c r="P29" s="299"/>
      <c r="Q29" s="43"/>
      <c r="R29" s="43"/>
      <c r="S29" s="43"/>
      <c r="T29" s="43"/>
      <c r="U29" s="43"/>
      <c r="V29" s="43"/>
      <c r="W29" s="298">
        <f>ROUND(AZ94, 2)</f>
        <v>0</v>
      </c>
      <c r="X29" s="299"/>
      <c r="Y29" s="299"/>
      <c r="Z29" s="299"/>
      <c r="AA29" s="299"/>
      <c r="AB29" s="299"/>
      <c r="AC29" s="299"/>
      <c r="AD29" s="299"/>
      <c r="AE29" s="299"/>
      <c r="AF29" s="43"/>
      <c r="AG29" s="43"/>
      <c r="AH29" s="43"/>
      <c r="AI29" s="43"/>
      <c r="AJ29" s="43"/>
      <c r="AK29" s="298">
        <f>ROUND(AV94, 2)</f>
        <v>0</v>
      </c>
      <c r="AL29" s="299"/>
      <c r="AM29" s="299"/>
      <c r="AN29" s="299"/>
      <c r="AO29" s="299"/>
      <c r="AP29" s="43"/>
      <c r="AQ29" s="43"/>
      <c r="AR29" s="44"/>
      <c r="AS29" s="45"/>
      <c r="AT29" s="45"/>
      <c r="AU29" s="45"/>
      <c r="AV29" s="45"/>
      <c r="AW29" s="45"/>
      <c r="AX29" s="45"/>
      <c r="AY29" s="45"/>
      <c r="AZ29" s="45"/>
      <c r="BE29" s="288"/>
    </row>
    <row r="30" spans="1:71" s="3" customFormat="1" ht="14.4" customHeight="1">
      <c r="B30" s="40"/>
      <c r="C30" s="41"/>
      <c r="D30" s="41"/>
      <c r="E30" s="41"/>
      <c r="F30" s="42" t="s">
        <v>40</v>
      </c>
      <c r="G30" s="41"/>
      <c r="H30" s="41"/>
      <c r="I30" s="41"/>
      <c r="J30" s="41"/>
      <c r="K30" s="41"/>
      <c r="L30" s="300">
        <v>0.2</v>
      </c>
      <c r="M30" s="299"/>
      <c r="N30" s="299"/>
      <c r="O30" s="299"/>
      <c r="P30" s="299"/>
      <c r="Q30" s="43"/>
      <c r="R30" s="43"/>
      <c r="S30" s="43"/>
      <c r="T30" s="43"/>
      <c r="U30" s="43"/>
      <c r="V30" s="43"/>
      <c r="W30" s="298">
        <f>ROUND(BA94, 2)</f>
        <v>0</v>
      </c>
      <c r="X30" s="299"/>
      <c r="Y30" s="299"/>
      <c r="Z30" s="299"/>
      <c r="AA30" s="299"/>
      <c r="AB30" s="299"/>
      <c r="AC30" s="299"/>
      <c r="AD30" s="299"/>
      <c r="AE30" s="299"/>
      <c r="AF30" s="43"/>
      <c r="AG30" s="43"/>
      <c r="AH30" s="43"/>
      <c r="AI30" s="43"/>
      <c r="AJ30" s="43"/>
      <c r="AK30" s="298">
        <f>ROUND(AW94, 2)</f>
        <v>0</v>
      </c>
      <c r="AL30" s="299"/>
      <c r="AM30" s="299"/>
      <c r="AN30" s="299"/>
      <c r="AO30" s="299"/>
      <c r="AP30" s="43"/>
      <c r="AQ30" s="43"/>
      <c r="AR30" s="44"/>
      <c r="AS30" s="45"/>
      <c r="AT30" s="45"/>
      <c r="AU30" s="45"/>
      <c r="AV30" s="45"/>
      <c r="AW30" s="45"/>
      <c r="AX30" s="45"/>
      <c r="AY30" s="45"/>
      <c r="AZ30" s="45"/>
      <c r="BE30" s="288"/>
    </row>
    <row r="31" spans="1:71" s="3" customFormat="1" ht="14.4" hidden="1" customHeight="1">
      <c r="B31" s="40"/>
      <c r="C31" s="41"/>
      <c r="D31" s="41"/>
      <c r="E31" s="41"/>
      <c r="F31" s="29" t="s">
        <v>41</v>
      </c>
      <c r="G31" s="41"/>
      <c r="H31" s="41"/>
      <c r="I31" s="41"/>
      <c r="J31" s="41"/>
      <c r="K31" s="41"/>
      <c r="L31" s="301">
        <v>0.2</v>
      </c>
      <c r="M31" s="302"/>
      <c r="N31" s="302"/>
      <c r="O31" s="302"/>
      <c r="P31" s="302"/>
      <c r="Q31" s="41"/>
      <c r="R31" s="41"/>
      <c r="S31" s="41"/>
      <c r="T31" s="41"/>
      <c r="U31" s="41"/>
      <c r="V31" s="41"/>
      <c r="W31" s="303">
        <f>ROUND(BB94, 2)</f>
        <v>0</v>
      </c>
      <c r="X31" s="302"/>
      <c r="Y31" s="302"/>
      <c r="Z31" s="302"/>
      <c r="AA31" s="302"/>
      <c r="AB31" s="302"/>
      <c r="AC31" s="302"/>
      <c r="AD31" s="302"/>
      <c r="AE31" s="302"/>
      <c r="AF31" s="41"/>
      <c r="AG31" s="41"/>
      <c r="AH31" s="41"/>
      <c r="AI31" s="41"/>
      <c r="AJ31" s="41"/>
      <c r="AK31" s="303">
        <v>0</v>
      </c>
      <c r="AL31" s="302"/>
      <c r="AM31" s="302"/>
      <c r="AN31" s="302"/>
      <c r="AO31" s="302"/>
      <c r="AP31" s="41"/>
      <c r="AQ31" s="41"/>
      <c r="AR31" s="46"/>
      <c r="BE31" s="288"/>
    </row>
    <row r="32" spans="1:71" s="3" customFormat="1" ht="14.4" hidden="1" customHeight="1">
      <c r="B32" s="40"/>
      <c r="C32" s="41"/>
      <c r="D32" s="41"/>
      <c r="E32" s="41"/>
      <c r="F32" s="29" t="s">
        <v>42</v>
      </c>
      <c r="G32" s="41"/>
      <c r="H32" s="41"/>
      <c r="I32" s="41"/>
      <c r="J32" s="41"/>
      <c r="K32" s="41"/>
      <c r="L32" s="301">
        <v>0.2</v>
      </c>
      <c r="M32" s="302"/>
      <c r="N32" s="302"/>
      <c r="O32" s="302"/>
      <c r="P32" s="302"/>
      <c r="Q32" s="41"/>
      <c r="R32" s="41"/>
      <c r="S32" s="41"/>
      <c r="T32" s="41"/>
      <c r="U32" s="41"/>
      <c r="V32" s="41"/>
      <c r="W32" s="303">
        <f>ROUND(BC94, 2)</f>
        <v>0</v>
      </c>
      <c r="X32" s="302"/>
      <c r="Y32" s="302"/>
      <c r="Z32" s="302"/>
      <c r="AA32" s="302"/>
      <c r="AB32" s="302"/>
      <c r="AC32" s="302"/>
      <c r="AD32" s="302"/>
      <c r="AE32" s="302"/>
      <c r="AF32" s="41"/>
      <c r="AG32" s="41"/>
      <c r="AH32" s="41"/>
      <c r="AI32" s="41"/>
      <c r="AJ32" s="41"/>
      <c r="AK32" s="303">
        <v>0</v>
      </c>
      <c r="AL32" s="302"/>
      <c r="AM32" s="302"/>
      <c r="AN32" s="302"/>
      <c r="AO32" s="302"/>
      <c r="AP32" s="41"/>
      <c r="AQ32" s="41"/>
      <c r="AR32" s="46"/>
      <c r="BE32" s="288"/>
    </row>
    <row r="33" spans="1:57" s="3" customFormat="1" ht="14.4" hidden="1" customHeight="1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300">
        <v>0</v>
      </c>
      <c r="M33" s="299"/>
      <c r="N33" s="299"/>
      <c r="O33" s="299"/>
      <c r="P33" s="299"/>
      <c r="Q33" s="43"/>
      <c r="R33" s="43"/>
      <c r="S33" s="43"/>
      <c r="T33" s="43"/>
      <c r="U33" s="43"/>
      <c r="V33" s="43"/>
      <c r="W33" s="298">
        <f>ROUND(BD94, 2)</f>
        <v>0</v>
      </c>
      <c r="X33" s="299"/>
      <c r="Y33" s="299"/>
      <c r="Z33" s="299"/>
      <c r="AA33" s="299"/>
      <c r="AB33" s="299"/>
      <c r="AC33" s="299"/>
      <c r="AD33" s="299"/>
      <c r="AE33" s="299"/>
      <c r="AF33" s="43"/>
      <c r="AG33" s="43"/>
      <c r="AH33" s="43"/>
      <c r="AI33" s="43"/>
      <c r="AJ33" s="43"/>
      <c r="AK33" s="298">
        <v>0</v>
      </c>
      <c r="AL33" s="299"/>
      <c r="AM33" s="299"/>
      <c r="AN33" s="299"/>
      <c r="AO33" s="299"/>
      <c r="AP33" s="43"/>
      <c r="AQ33" s="43"/>
      <c r="AR33" s="44"/>
      <c r="AS33" s="45"/>
      <c r="AT33" s="45"/>
      <c r="AU33" s="45"/>
      <c r="AV33" s="45"/>
      <c r="AW33" s="45"/>
      <c r="AX33" s="45"/>
      <c r="AY33" s="45"/>
      <c r="AZ33" s="45"/>
      <c r="BE33" s="288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87"/>
    </row>
    <row r="35" spans="1:57" s="2" customFormat="1" ht="25.95" customHeight="1">
      <c r="A35" s="34"/>
      <c r="B35" s="35"/>
      <c r="C35" s="47"/>
      <c r="D35" s="48" t="s">
        <v>44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45</v>
      </c>
      <c r="U35" s="49"/>
      <c r="V35" s="49"/>
      <c r="W35" s="49"/>
      <c r="X35" s="307" t="s">
        <v>46</v>
      </c>
      <c r="Y35" s="305"/>
      <c r="Z35" s="305"/>
      <c r="AA35" s="305"/>
      <c r="AB35" s="305"/>
      <c r="AC35" s="49"/>
      <c r="AD35" s="49"/>
      <c r="AE35" s="49"/>
      <c r="AF35" s="49"/>
      <c r="AG35" s="49"/>
      <c r="AH35" s="49"/>
      <c r="AI35" s="49"/>
      <c r="AJ35" s="49"/>
      <c r="AK35" s="304">
        <f>SUM(AK26:AK33)</f>
        <v>0</v>
      </c>
      <c r="AL35" s="305"/>
      <c r="AM35" s="305"/>
      <c r="AN35" s="305"/>
      <c r="AO35" s="306"/>
      <c r="AP35" s="47"/>
      <c r="AQ35" s="47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" customHeight="1">
      <c r="B49" s="51"/>
      <c r="C49" s="52"/>
      <c r="D49" s="53" t="s">
        <v>47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48</v>
      </c>
      <c r="AI49" s="54"/>
      <c r="AJ49" s="54"/>
      <c r="AK49" s="54"/>
      <c r="AL49" s="54"/>
      <c r="AM49" s="54"/>
      <c r="AN49" s="54"/>
      <c r="AO49" s="54"/>
      <c r="AP49" s="52"/>
      <c r="AQ49" s="52"/>
      <c r="AR49" s="55"/>
    </row>
    <row r="50" spans="1:57" ht="10.199999999999999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0.199999999999999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0.19999999999999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0.199999999999999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0.199999999999999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0.199999999999999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0.199999999999999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0.199999999999999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0.199999999999999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0.19999999999999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3.2">
      <c r="A60" s="34"/>
      <c r="B60" s="35"/>
      <c r="C60" s="36"/>
      <c r="D60" s="56" t="s">
        <v>49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6" t="s">
        <v>50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6" t="s">
        <v>49</v>
      </c>
      <c r="AI60" s="38"/>
      <c r="AJ60" s="38"/>
      <c r="AK60" s="38"/>
      <c r="AL60" s="38"/>
      <c r="AM60" s="56" t="s">
        <v>50</v>
      </c>
      <c r="AN60" s="38"/>
      <c r="AO60" s="38"/>
      <c r="AP60" s="36"/>
      <c r="AQ60" s="36"/>
      <c r="AR60" s="39"/>
      <c r="BE60" s="34"/>
    </row>
    <row r="61" spans="1:57" ht="10.199999999999999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0.199999999999999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0.199999999999999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3.2">
      <c r="A64" s="34"/>
      <c r="B64" s="35"/>
      <c r="C64" s="36"/>
      <c r="D64" s="53" t="s">
        <v>51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3" t="s">
        <v>52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9"/>
      <c r="BE64" s="34"/>
    </row>
    <row r="65" spans="1:57" ht="10.199999999999999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0.19999999999999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0.199999999999999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0.199999999999999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0.19999999999999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0.199999999999999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0.199999999999999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0.199999999999999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0.199999999999999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0.199999999999999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3.2">
      <c r="A75" s="34"/>
      <c r="B75" s="35"/>
      <c r="C75" s="36"/>
      <c r="D75" s="56" t="s">
        <v>49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6" t="s">
        <v>50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6" t="s">
        <v>49</v>
      </c>
      <c r="AI75" s="38"/>
      <c r="AJ75" s="38"/>
      <c r="AK75" s="38"/>
      <c r="AL75" s="38"/>
      <c r="AM75" s="56" t="s">
        <v>50</v>
      </c>
      <c r="AN75" s="38"/>
      <c r="AO75" s="38"/>
      <c r="AP75" s="36"/>
      <c r="AQ75" s="36"/>
      <c r="AR75" s="39"/>
      <c r="BE75" s="34"/>
    </row>
    <row r="76" spans="1:57" s="2" customFormat="1" ht="10.199999999999999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" customHeight="1">
      <c r="A77" s="34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9"/>
      <c r="BE77" s="34"/>
    </row>
    <row r="81" spans="1:91" s="2" customFormat="1" ht="6.9" customHeight="1">
      <c r="A81" s="34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9"/>
      <c r="BE81" s="34"/>
    </row>
    <row r="82" spans="1:91" s="2" customFormat="1" ht="24.9" customHeight="1">
      <c r="A82" s="34"/>
      <c r="B82" s="35"/>
      <c r="C82" s="23" t="s">
        <v>53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62"/>
      <c r="C84" s="29" t="s">
        <v>11</v>
      </c>
      <c r="D84" s="63"/>
      <c r="E84" s="63"/>
      <c r="F84" s="63"/>
      <c r="G84" s="63"/>
      <c r="H84" s="63"/>
      <c r="I84" s="63"/>
      <c r="J84" s="63"/>
      <c r="K84" s="63"/>
      <c r="L84" s="63" t="str">
        <f>K5</f>
        <v>m170c</v>
      </c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4"/>
    </row>
    <row r="85" spans="1:91" s="5" customFormat="1" ht="36.9" customHeight="1">
      <c r="B85" s="65"/>
      <c r="C85" s="66" t="s">
        <v>14</v>
      </c>
      <c r="D85" s="67"/>
      <c r="E85" s="67"/>
      <c r="F85" s="67"/>
      <c r="G85" s="67"/>
      <c r="H85" s="67"/>
      <c r="I85" s="67"/>
      <c r="J85" s="67"/>
      <c r="K85" s="67"/>
      <c r="L85" s="265" t="str">
        <f>K6</f>
        <v>Prevádzka na spracovanie a balenie húb</v>
      </c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67"/>
      <c r="AQ85" s="67"/>
      <c r="AR85" s="68"/>
    </row>
    <row r="86" spans="1:91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18</v>
      </c>
      <c r="D87" s="36"/>
      <c r="E87" s="36"/>
      <c r="F87" s="36"/>
      <c r="G87" s="36"/>
      <c r="H87" s="36"/>
      <c r="I87" s="36"/>
      <c r="J87" s="36"/>
      <c r="K87" s="36"/>
      <c r="L87" s="69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20</v>
      </c>
      <c r="AJ87" s="36"/>
      <c r="AK87" s="36"/>
      <c r="AL87" s="36"/>
      <c r="AM87" s="267">
        <f>IF(AN8= "","",AN8)</f>
        <v>44627</v>
      </c>
      <c r="AN87" s="267"/>
      <c r="AO87" s="36"/>
      <c r="AP87" s="36"/>
      <c r="AQ87" s="36"/>
      <c r="AR87" s="39"/>
      <c r="BE87" s="34"/>
    </row>
    <row r="88" spans="1:91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15" customHeight="1">
      <c r="A89" s="34"/>
      <c r="B89" s="35"/>
      <c r="C89" s="29" t="s">
        <v>21</v>
      </c>
      <c r="D89" s="36"/>
      <c r="E89" s="36"/>
      <c r="F89" s="36"/>
      <c r="G89" s="36"/>
      <c r="H89" s="36"/>
      <c r="I89" s="36"/>
      <c r="J89" s="36"/>
      <c r="K89" s="36"/>
      <c r="L89" s="63" t="str">
        <f>IF(E11= "","",E11)</f>
        <v>Kupec Ján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27</v>
      </c>
      <c r="AJ89" s="36"/>
      <c r="AK89" s="36"/>
      <c r="AL89" s="36"/>
      <c r="AM89" s="268" t="str">
        <f>IF(E17="","",E17)</f>
        <v>Konstrukt Steel s.r.o.</v>
      </c>
      <c r="AN89" s="269"/>
      <c r="AO89" s="269"/>
      <c r="AP89" s="269"/>
      <c r="AQ89" s="36"/>
      <c r="AR89" s="39"/>
      <c r="AS89" s="270" t="s">
        <v>54</v>
      </c>
      <c r="AT89" s="271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4"/>
    </row>
    <row r="90" spans="1:91" s="2" customFormat="1" ht="15.15" customHeight="1">
      <c r="A90" s="34"/>
      <c r="B90" s="35"/>
      <c r="C90" s="29" t="s">
        <v>25</v>
      </c>
      <c r="D90" s="36"/>
      <c r="E90" s="36"/>
      <c r="F90" s="36"/>
      <c r="G90" s="36"/>
      <c r="H90" s="36"/>
      <c r="I90" s="36"/>
      <c r="J90" s="36"/>
      <c r="K90" s="36"/>
      <c r="L90" s="63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68" t="str">
        <f>IF(E20="","",E20)</f>
        <v>Matej Štugner</v>
      </c>
      <c r="AN90" s="269"/>
      <c r="AO90" s="269"/>
      <c r="AP90" s="269"/>
      <c r="AQ90" s="36"/>
      <c r="AR90" s="39"/>
      <c r="AS90" s="272"/>
      <c r="AT90" s="273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pans="1: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4"/>
      <c r="AT91" s="275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4"/>
    </row>
    <row r="92" spans="1:91" s="2" customFormat="1" ht="29.25" customHeight="1">
      <c r="A92" s="34"/>
      <c r="B92" s="35"/>
      <c r="C92" s="276" t="s">
        <v>55</v>
      </c>
      <c r="D92" s="277"/>
      <c r="E92" s="277"/>
      <c r="F92" s="277"/>
      <c r="G92" s="277"/>
      <c r="H92" s="77"/>
      <c r="I92" s="279" t="s">
        <v>56</v>
      </c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8" t="s">
        <v>57</v>
      </c>
      <c r="AH92" s="277"/>
      <c r="AI92" s="277"/>
      <c r="AJ92" s="277"/>
      <c r="AK92" s="277"/>
      <c r="AL92" s="277"/>
      <c r="AM92" s="277"/>
      <c r="AN92" s="279" t="s">
        <v>58</v>
      </c>
      <c r="AO92" s="277"/>
      <c r="AP92" s="280"/>
      <c r="AQ92" s="78" t="s">
        <v>59</v>
      </c>
      <c r="AR92" s="39"/>
      <c r="AS92" s="79" t="s">
        <v>60</v>
      </c>
      <c r="AT92" s="80" t="s">
        <v>61</v>
      </c>
      <c r="AU92" s="80" t="s">
        <v>62</v>
      </c>
      <c r="AV92" s="80" t="s">
        <v>63</v>
      </c>
      <c r="AW92" s="80" t="s">
        <v>64</v>
      </c>
      <c r="AX92" s="80" t="s">
        <v>65</v>
      </c>
      <c r="AY92" s="80" t="s">
        <v>66</v>
      </c>
      <c r="AZ92" s="80" t="s">
        <v>67</v>
      </c>
      <c r="BA92" s="80" t="s">
        <v>68</v>
      </c>
      <c r="BB92" s="80" t="s">
        <v>69</v>
      </c>
      <c r="BC92" s="80" t="s">
        <v>70</v>
      </c>
      <c r="BD92" s="81" t="s">
        <v>71</v>
      </c>
      <c r="BE92" s="34"/>
    </row>
    <row r="93" spans="1:91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82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4"/>
      <c r="BE93" s="34"/>
    </row>
    <row r="94" spans="1:91" s="6" customFormat="1" ht="32.4" customHeight="1">
      <c r="B94" s="85"/>
      <c r="C94" s="86" t="s">
        <v>72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284">
        <f>ROUND(SUM(AG95:AG103),2)</f>
        <v>0</v>
      </c>
      <c r="AH94" s="284"/>
      <c r="AI94" s="284"/>
      <c r="AJ94" s="284"/>
      <c r="AK94" s="284"/>
      <c r="AL94" s="284"/>
      <c r="AM94" s="284"/>
      <c r="AN94" s="285">
        <f t="shared" ref="AN94:AN103" si="0">SUM(AG94,AT94)</f>
        <v>0</v>
      </c>
      <c r="AO94" s="285"/>
      <c r="AP94" s="285"/>
      <c r="AQ94" s="89" t="s">
        <v>1</v>
      </c>
      <c r="AR94" s="90"/>
      <c r="AS94" s="91">
        <f>ROUND(SUM(AS95:AS103),2)</f>
        <v>0</v>
      </c>
      <c r="AT94" s="92">
        <f t="shared" ref="AT94:AT103" si="1">ROUND(SUM(AV94:AW94),2)</f>
        <v>0</v>
      </c>
      <c r="AU94" s="93">
        <f>ROUND(SUM(AU95:AU103),5)</f>
        <v>0</v>
      </c>
      <c r="AV94" s="92">
        <f>ROUND(AZ94*L29,2)</f>
        <v>0</v>
      </c>
      <c r="AW94" s="92">
        <f>ROUND(BA94*L30,2)</f>
        <v>0</v>
      </c>
      <c r="AX94" s="92">
        <f>ROUND(BB94*L29,2)</f>
        <v>0</v>
      </c>
      <c r="AY94" s="92">
        <f>ROUND(BC94*L30,2)</f>
        <v>0</v>
      </c>
      <c r="AZ94" s="92">
        <f>ROUND(SUM(AZ95:AZ103),2)</f>
        <v>0</v>
      </c>
      <c r="BA94" s="92">
        <f>ROUND(SUM(BA95:BA103),2)</f>
        <v>0</v>
      </c>
      <c r="BB94" s="92">
        <f>ROUND(SUM(BB95:BB103),2)</f>
        <v>0</v>
      </c>
      <c r="BC94" s="92">
        <f>ROUND(SUM(BC95:BC103),2)</f>
        <v>0</v>
      </c>
      <c r="BD94" s="94">
        <f>ROUND(SUM(BD95:BD103),2)</f>
        <v>0</v>
      </c>
      <c r="BS94" s="95" t="s">
        <v>73</v>
      </c>
      <c r="BT94" s="95" t="s">
        <v>74</v>
      </c>
      <c r="BU94" s="96" t="s">
        <v>75</v>
      </c>
      <c r="BV94" s="95" t="s">
        <v>76</v>
      </c>
      <c r="BW94" s="95" t="s">
        <v>5</v>
      </c>
      <c r="BX94" s="95" t="s">
        <v>77</v>
      </c>
      <c r="CL94" s="95" t="s">
        <v>1</v>
      </c>
    </row>
    <row r="95" spans="1:91" s="7" customFormat="1" ht="16.5" customHeight="1">
      <c r="A95" s="97" t="s">
        <v>78</v>
      </c>
      <c r="B95" s="98"/>
      <c r="C95" s="99"/>
      <c r="D95" s="281" t="s">
        <v>79</v>
      </c>
      <c r="E95" s="281"/>
      <c r="F95" s="281"/>
      <c r="G95" s="281"/>
      <c r="H95" s="281"/>
      <c r="I95" s="100"/>
      <c r="J95" s="281" t="s">
        <v>80</v>
      </c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2">
        <f>'a - Stavebná časť'!J30</f>
        <v>0</v>
      </c>
      <c r="AH95" s="283"/>
      <c r="AI95" s="283"/>
      <c r="AJ95" s="283"/>
      <c r="AK95" s="283"/>
      <c r="AL95" s="283"/>
      <c r="AM95" s="283"/>
      <c r="AN95" s="282">
        <f t="shared" si="0"/>
        <v>0</v>
      </c>
      <c r="AO95" s="283"/>
      <c r="AP95" s="283"/>
      <c r="AQ95" s="101" t="s">
        <v>81</v>
      </c>
      <c r="AR95" s="102"/>
      <c r="AS95" s="103">
        <v>0</v>
      </c>
      <c r="AT95" s="104">
        <f t="shared" si="1"/>
        <v>0</v>
      </c>
      <c r="AU95" s="105">
        <f>'a - Stavebná časť'!P139</f>
        <v>0</v>
      </c>
      <c r="AV95" s="104">
        <f>'a - Stavebná časť'!J33</f>
        <v>0</v>
      </c>
      <c r="AW95" s="104">
        <f>'a - Stavebná časť'!J34</f>
        <v>0</v>
      </c>
      <c r="AX95" s="104">
        <f>'a - Stavebná časť'!J35</f>
        <v>0</v>
      </c>
      <c r="AY95" s="104">
        <f>'a - Stavebná časť'!J36</f>
        <v>0</v>
      </c>
      <c r="AZ95" s="104">
        <f>'a - Stavebná časť'!F33</f>
        <v>0</v>
      </c>
      <c r="BA95" s="104">
        <f>'a - Stavebná časť'!F34</f>
        <v>0</v>
      </c>
      <c r="BB95" s="104">
        <f>'a - Stavebná časť'!F35</f>
        <v>0</v>
      </c>
      <c r="BC95" s="104">
        <f>'a - Stavebná časť'!F36</f>
        <v>0</v>
      </c>
      <c r="BD95" s="106">
        <f>'a - Stavebná časť'!F37</f>
        <v>0</v>
      </c>
      <c r="BT95" s="107" t="s">
        <v>82</v>
      </c>
      <c r="BV95" s="107" t="s">
        <v>76</v>
      </c>
      <c r="BW95" s="107" t="s">
        <v>83</v>
      </c>
      <c r="BX95" s="107" t="s">
        <v>5</v>
      </c>
      <c r="CL95" s="107" t="s">
        <v>1</v>
      </c>
      <c r="CM95" s="107" t="s">
        <v>74</v>
      </c>
    </row>
    <row r="96" spans="1:91" s="7" customFormat="1" ht="16.5" customHeight="1">
      <c r="A96" s="97" t="s">
        <v>78</v>
      </c>
      <c r="B96" s="98"/>
      <c r="C96" s="99"/>
      <c r="D96" s="281" t="s">
        <v>84</v>
      </c>
      <c r="E96" s="281"/>
      <c r="F96" s="281"/>
      <c r="G96" s="281"/>
      <c r="H96" s="281"/>
      <c r="I96" s="100"/>
      <c r="J96" s="281" t="s">
        <v>85</v>
      </c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2">
        <f>'b - Rozvádzač RD'!J30</f>
        <v>0</v>
      </c>
      <c r="AH96" s="283"/>
      <c r="AI96" s="283"/>
      <c r="AJ96" s="283"/>
      <c r="AK96" s="283"/>
      <c r="AL96" s="283"/>
      <c r="AM96" s="283"/>
      <c r="AN96" s="282">
        <f t="shared" si="0"/>
        <v>0</v>
      </c>
      <c r="AO96" s="283"/>
      <c r="AP96" s="283"/>
      <c r="AQ96" s="101" t="s">
        <v>81</v>
      </c>
      <c r="AR96" s="102"/>
      <c r="AS96" s="103">
        <v>0</v>
      </c>
      <c r="AT96" s="104">
        <f t="shared" si="1"/>
        <v>0</v>
      </c>
      <c r="AU96" s="105">
        <f>'b - Rozvádzač RD'!P119</f>
        <v>0</v>
      </c>
      <c r="AV96" s="104">
        <f>'b - Rozvádzač RD'!J33</f>
        <v>0</v>
      </c>
      <c r="AW96" s="104">
        <f>'b - Rozvádzač RD'!J34</f>
        <v>0</v>
      </c>
      <c r="AX96" s="104">
        <f>'b - Rozvádzač RD'!J35</f>
        <v>0</v>
      </c>
      <c r="AY96" s="104">
        <f>'b - Rozvádzač RD'!J36</f>
        <v>0</v>
      </c>
      <c r="AZ96" s="104">
        <f>'b - Rozvádzač RD'!F33</f>
        <v>0</v>
      </c>
      <c r="BA96" s="104">
        <f>'b - Rozvádzač RD'!F34</f>
        <v>0</v>
      </c>
      <c r="BB96" s="104">
        <f>'b - Rozvádzač RD'!F35</f>
        <v>0</v>
      </c>
      <c r="BC96" s="104">
        <f>'b - Rozvádzač RD'!F36</f>
        <v>0</v>
      </c>
      <c r="BD96" s="106">
        <f>'b - Rozvádzač RD'!F37</f>
        <v>0</v>
      </c>
      <c r="BT96" s="107" t="s">
        <v>82</v>
      </c>
      <c r="BV96" s="107" t="s">
        <v>76</v>
      </c>
      <c r="BW96" s="107" t="s">
        <v>86</v>
      </c>
      <c r="BX96" s="107" t="s">
        <v>5</v>
      </c>
      <c r="CL96" s="107" t="s">
        <v>1</v>
      </c>
      <c r="CM96" s="107" t="s">
        <v>74</v>
      </c>
    </row>
    <row r="97" spans="1:91" s="7" customFormat="1" ht="16.5" customHeight="1">
      <c r="A97" s="97" t="s">
        <v>78</v>
      </c>
      <c r="B97" s="98"/>
      <c r="C97" s="99"/>
      <c r="D97" s="281" t="s">
        <v>87</v>
      </c>
      <c r="E97" s="281"/>
      <c r="F97" s="281"/>
      <c r="G97" s="281"/>
      <c r="H97" s="281"/>
      <c r="I97" s="100"/>
      <c r="J97" s="281" t="s">
        <v>88</v>
      </c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2">
        <f>'c - Elektrická prípojka NN'!J30</f>
        <v>0</v>
      </c>
      <c r="AH97" s="283"/>
      <c r="AI97" s="283"/>
      <c r="AJ97" s="283"/>
      <c r="AK97" s="283"/>
      <c r="AL97" s="283"/>
      <c r="AM97" s="283"/>
      <c r="AN97" s="282">
        <f t="shared" si="0"/>
        <v>0</v>
      </c>
      <c r="AO97" s="283"/>
      <c r="AP97" s="283"/>
      <c r="AQ97" s="101" t="s">
        <v>81</v>
      </c>
      <c r="AR97" s="102"/>
      <c r="AS97" s="103">
        <v>0</v>
      </c>
      <c r="AT97" s="104">
        <f t="shared" si="1"/>
        <v>0</v>
      </c>
      <c r="AU97" s="105">
        <f>'c - Elektrická prípojka NN'!P124</f>
        <v>0</v>
      </c>
      <c r="AV97" s="104">
        <f>'c - Elektrická prípojka NN'!J33</f>
        <v>0</v>
      </c>
      <c r="AW97" s="104">
        <f>'c - Elektrická prípojka NN'!J34</f>
        <v>0</v>
      </c>
      <c r="AX97" s="104">
        <f>'c - Elektrická prípojka NN'!J35</f>
        <v>0</v>
      </c>
      <c r="AY97" s="104">
        <f>'c - Elektrická prípojka NN'!J36</f>
        <v>0</v>
      </c>
      <c r="AZ97" s="104">
        <f>'c - Elektrická prípojka NN'!F33</f>
        <v>0</v>
      </c>
      <c r="BA97" s="104">
        <f>'c - Elektrická prípojka NN'!F34</f>
        <v>0</v>
      </c>
      <c r="BB97" s="104">
        <f>'c - Elektrická prípojka NN'!F35</f>
        <v>0</v>
      </c>
      <c r="BC97" s="104">
        <f>'c - Elektrická prípojka NN'!F36</f>
        <v>0</v>
      </c>
      <c r="BD97" s="106">
        <f>'c - Elektrická prípojka NN'!F37</f>
        <v>0</v>
      </c>
      <c r="BT97" s="107" t="s">
        <v>82</v>
      </c>
      <c r="BV97" s="107" t="s">
        <v>76</v>
      </c>
      <c r="BW97" s="107" t="s">
        <v>89</v>
      </c>
      <c r="BX97" s="107" t="s">
        <v>5</v>
      </c>
      <c r="CL97" s="107" t="s">
        <v>1</v>
      </c>
      <c r="CM97" s="107" t="s">
        <v>74</v>
      </c>
    </row>
    <row r="98" spans="1:91" s="7" customFormat="1" ht="16.5" customHeight="1">
      <c r="A98" s="97" t="s">
        <v>78</v>
      </c>
      <c r="B98" s="98"/>
      <c r="C98" s="99"/>
      <c r="D98" s="281" t="s">
        <v>90</v>
      </c>
      <c r="E98" s="281"/>
      <c r="F98" s="281"/>
      <c r="G98" s="281"/>
      <c r="H98" s="281"/>
      <c r="I98" s="100"/>
      <c r="J98" s="281" t="s">
        <v>91</v>
      </c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281"/>
      <c r="X98" s="281"/>
      <c r="Y98" s="281"/>
      <c r="Z98" s="281"/>
      <c r="AA98" s="281"/>
      <c r="AB98" s="281"/>
      <c r="AC98" s="281"/>
      <c r="AD98" s="281"/>
      <c r="AE98" s="281"/>
      <c r="AF98" s="281"/>
      <c r="AG98" s="282">
        <f>'d - Svetelná inštalácia'!J30</f>
        <v>0</v>
      </c>
      <c r="AH98" s="283"/>
      <c r="AI98" s="283"/>
      <c r="AJ98" s="283"/>
      <c r="AK98" s="283"/>
      <c r="AL98" s="283"/>
      <c r="AM98" s="283"/>
      <c r="AN98" s="282">
        <f t="shared" si="0"/>
        <v>0</v>
      </c>
      <c r="AO98" s="283"/>
      <c r="AP98" s="283"/>
      <c r="AQ98" s="101" t="s">
        <v>81</v>
      </c>
      <c r="AR98" s="102"/>
      <c r="AS98" s="103">
        <v>0</v>
      </c>
      <c r="AT98" s="104">
        <f t="shared" si="1"/>
        <v>0</v>
      </c>
      <c r="AU98" s="105">
        <f>'d - Svetelná inštalácia'!P119</f>
        <v>0</v>
      </c>
      <c r="AV98" s="104">
        <f>'d - Svetelná inštalácia'!J33</f>
        <v>0</v>
      </c>
      <c r="AW98" s="104">
        <f>'d - Svetelná inštalácia'!J34</f>
        <v>0</v>
      </c>
      <c r="AX98" s="104">
        <f>'d - Svetelná inštalácia'!J35</f>
        <v>0</v>
      </c>
      <c r="AY98" s="104">
        <f>'d - Svetelná inštalácia'!J36</f>
        <v>0</v>
      </c>
      <c r="AZ98" s="104">
        <f>'d - Svetelná inštalácia'!F33</f>
        <v>0</v>
      </c>
      <c r="BA98" s="104">
        <f>'d - Svetelná inštalácia'!F34</f>
        <v>0</v>
      </c>
      <c r="BB98" s="104">
        <f>'d - Svetelná inštalácia'!F35</f>
        <v>0</v>
      </c>
      <c r="BC98" s="104">
        <f>'d - Svetelná inštalácia'!F36</f>
        <v>0</v>
      </c>
      <c r="BD98" s="106">
        <f>'d - Svetelná inštalácia'!F37</f>
        <v>0</v>
      </c>
      <c r="BT98" s="107" t="s">
        <v>82</v>
      </c>
      <c r="BV98" s="107" t="s">
        <v>76</v>
      </c>
      <c r="BW98" s="107" t="s">
        <v>92</v>
      </c>
      <c r="BX98" s="107" t="s">
        <v>5</v>
      </c>
      <c r="CL98" s="107" t="s">
        <v>1</v>
      </c>
      <c r="CM98" s="107" t="s">
        <v>74</v>
      </c>
    </row>
    <row r="99" spans="1:91" s="7" customFormat="1" ht="16.5" customHeight="1">
      <c r="A99" s="97" t="s">
        <v>78</v>
      </c>
      <c r="B99" s="98"/>
      <c r="C99" s="99"/>
      <c r="D99" s="281" t="s">
        <v>93</v>
      </c>
      <c r="E99" s="281"/>
      <c r="F99" s="281"/>
      <c r="G99" s="281"/>
      <c r="H99" s="281"/>
      <c r="I99" s="100"/>
      <c r="J99" s="281" t="s">
        <v>94</v>
      </c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81"/>
      <c r="AF99" s="281"/>
      <c r="AG99" s="282">
        <f>'e - Zásuvková inštalácia'!J30</f>
        <v>0</v>
      </c>
      <c r="AH99" s="283"/>
      <c r="AI99" s="283"/>
      <c r="AJ99" s="283"/>
      <c r="AK99" s="283"/>
      <c r="AL99" s="283"/>
      <c r="AM99" s="283"/>
      <c r="AN99" s="282">
        <f t="shared" si="0"/>
        <v>0</v>
      </c>
      <c r="AO99" s="283"/>
      <c r="AP99" s="283"/>
      <c r="AQ99" s="101" t="s">
        <v>81</v>
      </c>
      <c r="AR99" s="102"/>
      <c r="AS99" s="103">
        <v>0</v>
      </c>
      <c r="AT99" s="104">
        <f t="shared" si="1"/>
        <v>0</v>
      </c>
      <c r="AU99" s="105">
        <f>'e - Zásuvková inštalácia'!P121</f>
        <v>0</v>
      </c>
      <c r="AV99" s="104">
        <f>'e - Zásuvková inštalácia'!J33</f>
        <v>0</v>
      </c>
      <c r="AW99" s="104">
        <f>'e - Zásuvková inštalácia'!J34</f>
        <v>0</v>
      </c>
      <c r="AX99" s="104">
        <f>'e - Zásuvková inštalácia'!J35</f>
        <v>0</v>
      </c>
      <c r="AY99" s="104">
        <f>'e - Zásuvková inštalácia'!J36</f>
        <v>0</v>
      </c>
      <c r="AZ99" s="104">
        <f>'e - Zásuvková inštalácia'!F33</f>
        <v>0</v>
      </c>
      <c r="BA99" s="104">
        <f>'e - Zásuvková inštalácia'!F34</f>
        <v>0</v>
      </c>
      <c r="BB99" s="104">
        <f>'e - Zásuvková inštalácia'!F35</f>
        <v>0</v>
      </c>
      <c r="BC99" s="104">
        <f>'e - Zásuvková inštalácia'!F36</f>
        <v>0</v>
      </c>
      <c r="BD99" s="106">
        <f>'e - Zásuvková inštalácia'!F37</f>
        <v>0</v>
      </c>
      <c r="BT99" s="107" t="s">
        <v>82</v>
      </c>
      <c r="BV99" s="107" t="s">
        <v>76</v>
      </c>
      <c r="BW99" s="107" t="s">
        <v>95</v>
      </c>
      <c r="BX99" s="107" t="s">
        <v>5</v>
      </c>
      <c r="CL99" s="107" t="s">
        <v>1</v>
      </c>
      <c r="CM99" s="107" t="s">
        <v>74</v>
      </c>
    </row>
    <row r="100" spans="1:91" s="7" customFormat="1" ht="16.5" customHeight="1">
      <c r="A100" s="97" t="s">
        <v>78</v>
      </c>
      <c r="B100" s="98"/>
      <c r="C100" s="99"/>
      <c r="D100" s="281" t="s">
        <v>96</v>
      </c>
      <c r="E100" s="281"/>
      <c r="F100" s="281"/>
      <c r="G100" s="281"/>
      <c r="H100" s="281"/>
      <c r="I100" s="100"/>
      <c r="J100" s="281" t="s">
        <v>97</v>
      </c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281"/>
      <c r="AG100" s="282">
        <f>'f - Inštalácia TV + SAT'!J30</f>
        <v>0</v>
      </c>
      <c r="AH100" s="283"/>
      <c r="AI100" s="283"/>
      <c r="AJ100" s="283"/>
      <c r="AK100" s="283"/>
      <c r="AL100" s="283"/>
      <c r="AM100" s="283"/>
      <c r="AN100" s="282">
        <f t="shared" si="0"/>
        <v>0</v>
      </c>
      <c r="AO100" s="283"/>
      <c r="AP100" s="283"/>
      <c r="AQ100" s="101" t="s">
        <v>81</v>
      </c>
      <c r="AR100" s="102"/>
      <c r="AS100" s="103">
        <v>0</v>
      </c>
      <c r="AT100" s="104">
        <f t="shared" si="1"/>
        <v>0</v>
      </c>
      <c r="AU100" s="105">
        <f>'f - Inštalácia TV + SAT'!P119</f>
        <v>0</v>
      </c>
      <c r="AV100" s="104">
        <f>'f - Inštalácia TV + SAT'!J33</f>
        <v>0</v>
      </c>
      <c r="AW100" s="104">
        <f>'f - Inštalácia TV + SAT'!J34</f>
        <v>0</v>
      </c>
      <c r="AX100" s="104">
        <f>'f - Inštalácia TV + SAT'!J35</f>
        <v>0</v>
      </c>
      <c r="AY100" s="104">
        <f>'f - Inštalácia TV + SAT'!J36</f>
        <v>0</v>
      </c>
      <c r="AZ100" s="104">
        <f>'f - Inštalácia TV + SAT'!F33</f>
        <v>0</v>
      </c>
      <c r="BA100" s="104">
        <f>'f - Inštalácia TV + SAT'!F34</f>
        <v>0</v>
      </c>
      <c r="BB100" s="104">
        <f>'f - Inštalácia TV + SAT'!F35</f>
        <v>0</v>
      </c>
      <c r="BC100" s="104">
        <f>'f - Inštalácia TV + SAT'!F36</f>
        <v>0</v>
      </c>
      <c r="BD100" s="106">
        <f>'f - Inštalácia TV + SAT'!F37</f>
        <v>0</v>
      </c>
      <c r="BT100" s="107" t="s">
        <v>82</v>
      </c>
      <c r="BV100" s="107" t="s">
        <v>76</v>
      </c>
      <c r="BW100" s="107" t="s">
        <v>98</v>
      </c>
      <c r="BX100" s="107" t="s">
        <v>5</v>
      </c>
      <c r="CL100" s="107" t="s">
        <v>1</v>
      </c>
      <c r="CM100" s="107" t="s">
        <v>74</v>
      </c>
    </row>
    <row r="101" spans="1:91" s="7" customFormat="1" ht="16.5" customHeight="1">
      <c r="A101" s="97" t="s">
        <v>78</v>
      </c>
      <c r="B101" s="98"/>
      <c r="C101" s="99"/>
      <c r="D101" s="281" t="s">
        <v>99</v>
      </c>
      <c r="E101" s="281"/>
      <c r="F101" s="281"/>
      <c r="G101" s="281"/>
      <c r="H101" s="281"/>
      <c r="I101" s="100"/>
      <c r="J101" s="281" t="s">
        <v>100</v>
      </c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1"/>
      <c r="AA101" s="281"/>
      <c r="AB101" s="281"/>
      <c r="AC101" s="281"/>
      <c r="AD101" s="281"/>
      <c r="AE101" s="281"/>
      <c r="AF101" s="281"/>
      <c r="AG101" s="282">
        <f>'g - Bleskozvod + uzemnenie'!J30</f>
        <v>0</v>
      </c>
      <c r="AH101" s="283"/>
      <c r="AI101" s="283"/>
      <c r="AJ101" s="283"/>
      <c r="AK101" s="283"/>
      <c r="AL101" s="283"/>
      <c r="AM101" s="283"/>
      <c r="AN101" s="282">
        <f t="shared" si="0"/>
        <v>0</v>
      </c>
      <c r="AO101" s="283"/>
      <c r="AP101" s="283"/>
      <c r="AQ101" s="101" t="s">
        <v>81</v>
      </c>
      <c r="AR101" s="102"/>
      <c r="AS101" s="103">
        <v>0</v>
      </c>
      <c r="AT101" s="104">
        <f t="shared" si="1"/>
        <v>0</v>
      </c>
      <c r="AU101" s="105">
        <f>'g - Bleskozvod + uzemnenie'!P121</f>
        <v>0</v>
      </c>
      <c r="AV101" s="104">
        <f>'g - Bleskozvod + uzemnenie'!J33</f>
        <v>0</v>
      </c>
      <c r="AW101" s="104">
        <f>'g - Bleskozvod + uzemnenie'!J34</f>
        <v>0</v>
      </c>
      <c r="AX101" s="104">
        <f>'g - Bleskozvod + uzemnenie'!J35</f>
        <v>0</v>
      </c>
      <c r="AY101" s="104">
        <f>'g - Bleskozvod + uzemnenie'!J36</f>
        <v>0</v>
      </c>
      <c r="AZ101" s="104">
        <f>'g - Bleskozvod + uzemnenie'!F33</f>
        <v>0</v>
      </c>
      <c r="BA101" s="104">
        <f>'g - Bleskozvod + uzemnenie'!F34</f>
        <v>0</v>
      </c>
      <c r="BB101" s="104">
        <f>'g - Bleskozvod + uzemnenie'!F35</f>
        <v>0</v>
      </c>
      <c r="BC101" s="104">
        <f>'g - Bleskozvod + uzemnenie'!F36</f>
        <v>0</v>
      </c>
      <c r="BD101" s="106">
        <f>'g - Bleskozvod + uzemnenie'!F37</f>
        <v>0</v>
      </c>
      <c r="BT101" s="107" t="s">
        <v>82</v>
      </c>
      <c r="BV101" s="107" t="s">
        <v>76</v>
      </c>
      <c r="BW101" s="107" t="s">
        <v>101</v>
      </c>
      <c r="BX101" s="107" t="s">
        <v>5</v>
      </c>
      <c r="CL101" s="107" t="s">
        <v>1</v>
      </c>
      <c r="CM101" s="107" t="s">
        <v>74</v>
      </c>
    </row>
    <row r="102" spans="1:91" s="7" customFormat="1" ht="16.5" customHeight="1">
      <c r="A102" s="97" t="s">
        <v>78</v>
      </c>
      <c r="B102" s="98"/>
      <c r="C102" s="99"/>
      <c r="D102" s="281" t="s">
        <v>102</v>
      </c>
      <c r="E102" s="281"/>
      <c r="F102" s="281"/>
      <c r="G102" s="281"/>
      <c r="H102" s="281"/>
      <c r="I102" s="100"/>
      <c r="J102" s="281" t="s">
        <v>103</v>
      </c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2">
        <f>'h - Zdravotechnika'!J30</f>
        <v>0</v>
      </c>
      <c r="AH102" s="283"/>
      <c r="AI102" s="283"/>
      <c r="AJ102" s="283"/>
      <c r="AK102" s="283"/>
      <c r="AL102" s="283"/>
      <c r="AM102" s="283"/>
      <c r="AN102" s="282">
        <f t="shared" si="0"/>
        <v>0</v>
      </c>
      <c r="AO102" s="283"/>
      <c r="AP102" s="283"/>
      <c r="AQ102" s="101" t="s">
        <v>81</v>
      </c>
      <c r="AR102" s="102"/>
      <c r="AS102" s="103">
        <v>0</v>
      </c>
      <c r="AT102" s="104">
        <f t="shared" si="1"/>
        <v>0</v>
      </c>
      <c r="AU102" s="105">
        <f>'h - Zdravotechnika'!P127</f>
        <v>0</v>
      </c>
      <c r="AV102" s="104">
        <f>'h - Zdravotechnika'!J33</f>
        <v>0</v>
      </c>
      <c r="AW102" s="104">
        <f>'h - Zdravotechnika'!J34</f>
        <v>0</v>
      </c>
      <c r="AX102" s="104">
        <f>'h - Zdravotechnika'!J35</f>
        <v>0</v>
      </c>
      <c r="AY102" s="104">
        <f>'h - Zdravotechnika'!J36</f>
        <v>0</v>
      </c>
      <c r="AZ102" s="104">
        <f>'h - Zdravotechnika'!F33</f>
        <v>0</v>
      </c>
      <c r="BA102" s="104">
        <f>'h - Zdravotechnika'!F34</f>
        <v>0</v>
      </c>
      <c r="BB102" s="104">
        <f>'h - Zdravotechnika'!F35</f>
        <v>0</v>
      </c>
      <c r="BC102" s="104">
        <f>'h - Zdravotechnika'!F36</f>
        <v>0</v>
      </c>
      <c r="BD102" s="106">
        <f>'h - Zdravotechnika'!F37</f>
        <v>0</v>
      </c>
      <c r="BT102" s="107" t="s">
        <v>82</v>
      </c>
      <c r="BV102" s="107" t="s">
        <v>76</v>
      </c>
      <c r="BW102" s="107" t="s">
        <v>104</v>
      </c>
      <c r="BX102" s="107" t="s">
        <v>5</v>
      </c>
      <c r="CL102" s="107" t="s">
        <v>1</v>
      </c>
      <c r="CM102" s="107" t="s">
        <v>74</v>
      </c>
    </row>
    <row r="103" spans="1:91" s="7" customFormat="1" ht="16.5" customHeight="1">
      <c r="A103" s="97" t="s">
        <v>78</v>
      </c>
      <c r="B103" s="98"/>
      <c r="C103" s="99"/>
      <c r="D103" s="281" t="s">
        <v>105</v>
      </c>
      <c r="E103" s="281"/>
      <c r="F103" s="281"/>
      <c r="G103" s="281"/>
      <c r="H103" s="281"/>
      <c r="I103" s="100"/>
      <c r="J103" s="281" t="s">
        <v>106</v>
      </c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2">
        <f>'i - Vykurovanie'!J30</f>
        <v>0</v>
      </c>
      <c r="AH103" s="283"/>
      <c r="AI103" s="283"/>
      <c r="AJ103" s="283"/>
      <c r="AK103" s="283"/>
      <c r="AL103" s="283"/>
      <c r="AM103" s="283"/>
      <c r="AN103" s="282">
        <f t="shared" si="0"/>
        <v>0</v>
      </c>
      <c r="AO103" s="283"/>
      <c r="AP103" s="283"/>
      <c r="AQ103" s="101" t="s">
        <v>81</v>
      </c>
      <c r="AR103" s="102"/>
      <c r="AS103" s="108">
        <v>0</v>
      </c>
      <c r="AT103" s="109">
        <f t="shared" si="1"/>
        <v>0</v>
      </c>
      <c r="AU103" s="110">
        <f>'i - Vykurovanie'!P119</f>
        <v>0</v>
      </c>
      <c r="AV103" s="109">
        <f>'i - Vykurovanie'!J33</f>
        <v>0</v>
      </c>
      <c r="AW103" s="109">
        <f>'i - Vykurovanie'!J34</f>
        <v>0</v>
      </c>
      <c r="AX103" s="109">
        <f>'i - Vykurovanie'!J35</f>
        <v>0</v>
      </c>
      <c r="AY103" s="109">
        <f>'i - Vykurovanie'!J36</f>
        <v>0</v>
      </c>
      <c r="AZ103" s="109">
        <f>'i - Vykurovanie'!F33</f>
        <v>0</v>
      </c>
      <c r="BA103" s="109">
        <f>'i - Vykurovanie'!F34</f>
        <v>0</v>
      </c>
      <c r="BB103" s="109">
        <f>'i - Vykurovanie'!F35</f>
        <v>0</v>
      </c>
      <c r="BC103" s="109">
        <f>'i - Vykurovanie'!F36</f>
        <v>0</v>
      </c>
      <c r="BD103" s="111">
        <f>'i - Vykurovanie'!F37</f>
        <v>0</v>
      </c>
      <c r="BT103" s="107" t="s">
        <v>82</v>
      </c>
      <c r="BV103" s="107" t="s">
        <v>76</v>
      </c>
      <c r="BW103" s="107" t="s">
        <v>107</v>
      </c>
      <c r="BX103" s="107" t="s">
        <v>5</v>
      </c>
      <c r="CL103" s="107" t="s">
        <v>1</v>
      </c>
      <c r="CM103" s="107" t="s">
        <v>74</v>
      </c>
    </row>
    <row r="104" spans="1:91" s="2" customFormat="1" ht="30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9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91" s="2" customFormat="1" ht="6.9" customHeight="1">
      <c r="A105" s="34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39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</sheetData>
  <sheetProtection algorithmName="SHA-512" hashValue="k6smqDtbxuSn4igjwnolt3LCqhcvP+VqdPgHwliKSNC0afRTXUIqIZ6jW7iZGldcsEPX8lhA3Vf29d65M7tWaA==" saltValue="SnsRgmB3Y9jlOUQLjmvyOhQ7V2G5965+WxFD/ct0I7kwU2mtLfOTGaSWwgPQEwcxBms5TKQBNHjU3SJfsIJKGw==" spinCount="100000" sheet="1" objects="1" scenarios="1" formatColumns="0" formatRows="0"/>
  <mergeCells count="7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a - Stavebná časť'!C2" display="/"/>
    <hyperlink ref="A96" location="'b - Rozvádzač RD'!C2" display="/"/>
    <hyperlink ref="A97" location="'c - Elektrická prípojka NN'!C2" display="/"/>
    <hyperlink ref="A98" location="'d - Svetelná inštalácia'!C2" display="/"/>
    <hyperlink ref="A99" location="'e - Zásuvková inštalácia'!C2" display="/"/>
    <hyperlink ref="A100" location="'f - Inštalácia TV + SAT'!C2" display="/"/>
    <hyperlink ref="A101" location="'g - Bleskozvod + uzemnenie'!C2" display="/"/>
    <hyperlink ref="A102" location="'h - Zdravotechnika'!C2" display="/"/>
    <hyperlink ref="A103" location="'i - Vykur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107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1563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19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1273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tr">
        <f>IF('Rekapitulácia stavby'!AN19="","",'Rekapitulácia stavby'!AN19)</f>
        <v/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tr">
        <f>IF('Rekapitulácia stavby'!E20="","",'Rekapitulácia stavby'!E20)</f>
        <v>Matej Štugner</v>
      </c>
      <c r="F24" s="34"/>
      <c r="G24" s="34"/>
      <c r="H24" s="34"/>
      <c r="I24" s="116" t="s">
        <v>24</v>
      </c>
      <c r="J24" s="117" t="str">
        <f>IF('Rekapitulácia stavby'!AN20="","",'Rekapitulácia stavby'!AN20)</f>
        <v/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ROUND(J119,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ROUND((ROUND((SUM(BE119:BE135)),  2) + SUM(BE137:BE141)), 2)</f>
        <v>0</v>
      </c>
      <c r="G33" s="129"/>
      <c r="H33" s="129"/>
      <c r="I33" s="130">
        <v>0.2</v>
      </c>
      <c r="J33" s="128">
        <f>ROUND((ROUND(((SUM(BE119:BE135))*I33),  2) + (SUM(BE137:BE141)*I33)),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ROUND((ROUND((SUM(BF119:BF135)),  2) + SUM(BF137:BF141)), 2)</f>
        <v>0</v>
      </c>
      <c r="G34" s="129"/>
      <c r="H34" s="129"/>
      <c r="I34" s="130">
        <v>0.2</v>
      </c>
      <c r="J34" s="128">
        <f>ROUND((ROUND(((SUM(BF119:BF135))*I34),  2) + (SUM(BF137:BF141)*I34)),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ROUND((ROUND((SUM(BG119:BG135)),  2) + SUM(BG137:BG141)),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ROUND((ROUND((SUM(BH119:BH135)),  2) + SUM(BH137:BH141)),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ROUND((ROUND((SUM(BI119:BI135)),  2) + SUM(BI137:BI141)),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i - Vykurovanie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 xml:space="preserve"> 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Konstrukt Steel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Matej Štugner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J119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123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1564</v>
      </c>
      <c r="E98" s="164"/>
      <c r="F98" s="164"/>
      <c r="G98" s="164"/>
      <c r="H98" s="164"/>
      <c r="I98" s="164"/>
      <c r="J98" s="165">
        <f>J121</f>
        <v>0</v>
      </c>
      <c r="K98" s="162"/>
      <c r="L98" s="166"/>
    </row>
    <row r="99" spans="1:31" s="9" customFormat="1" ht="21.75" hidden="1" customHeight="1">
      <c r="B99" s="155"/>
      <c r="C99" s="156"/>
      <c r="D99" s="167" t="s">
        <v>138</v>
      </c>
      <c r="E99" s="156"/>
      <c r="F99" s="156"/>
      <c r="G99" s="156"/>
      <c r="H99" s="156"/>
      <c r="I99" s="156"/>
      <c r="J99" s="168">
        <f>J136</f>
        <v>0</v>
      </c>
      <c r="K99" s="156"/>
      <c r="L99" s="160"/>
    </row>
    <row r="100" spans="1:31" s="2" customFormat="1" ht="21.75" hidden="1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5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" hidden="1" customHeight="1">
      <c r="A101" s="3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ht="10.199999999999999" hidden="1"/>
    <row r="103" spans="1:31" ht="10.199999999999999" hidden="1"/>
    <row r="104" spans="1:31" ht="10.199999999999999" hidden="1"/>
    <row r="105" spans="1:31" s="2" customFormat="1" ht="6.9" customHeight="1">
      <c r="A105" s="3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" customHeight="1">
      <c r="A106" s="34"/>
      <c r="B106" s="35"/>
      <c r="C106" s="23" t="s">
        <v>139</v>
      </c>
      <c r="D106" s="36"/>
      <c r="E106" s="36"/>
      <c r="F106" s="36"/>
      <c r="G106" s="36"/>
      <c r="H106" s="36"/>
      <c r="I106" s="36"/>
      <c r="J106" s="36"/>
      <c r="K106" s="36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14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316" t="str">
        <f>E7</f>
        <v>Prevádzka na spracovanie a balenie húb</v>
      </c>
      <c r="F109" s="317"/>
      <c r="G109" s="317"/>
      <c r="H109" s="317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109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65" t="str">
        <f>E9</f>
        <v>i - Vykurovanie</v>
      </c>
      <c r="F111" s="318"/>
      <c r="G111" s="318"/>
      <c r="H111" s="318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18</v>
      </c>
      <c r="D113" s="36"/>
      <c r="E113" s="36"/>
      <c r="F113" s="27" t="str">
        <f>F12</f>
        <v xml:space="preserve"> </v>
      </c>
      <c r="G113" s="36"/>
      <c r="H113" s="36"/>
      <c r="I113" s="29" t="s">
        <v>20</v>
      </c>
      <c r="J113" s="70">
        <f>IF(J12="","",J12)</f>
        <v>44627</v>
      </c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15" customHeight="1">
      <c r="A115" s="34"/>
      <c r="B115" s="35"/>
      <c r="C115" s="29" t="s">
        <v>21</v>
      </c>
      <c r="D115" s="36"/>
      <c r="E115" s="36"/>
      <c r="F115" s="27" t="str">
        <f>E15</f>
        <v>Kupec Ján</v>
      </c>
      <c r="G115" s="36"/>
      <c r="H115" s="36"/>
      <c r="I115" s="29" t="s">
        <v>27</v>
      </c>
      <c r="J115" s="32" t="str">
        <f>E21</f>
        <v>Konstrukt Steel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15" customHeight="1">
      <c r="A116" s="34"/>
      <c r="B116" s="35"/>
      <c r="C116" s="29" t="s">
        <v>25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>Matej Štugner</v>
      </c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69"/>
      <c r="B118" s="170"/>
      <c r="C118" s="171" t="s">
        <v>140</v>
      </c>
      <c r="D118" s="172" t="s">
        <v>59</v>
      </c>
      <c r="E118" s="172" t="s">
        <v>55</v>
      </c>
      <c r="F118" s="172" t="s">
        <v>56</v>
      </c>
      <c r="G118" s="172" t="s">
        <v>141</v>
      </c>
      <c r="H118" s="172" t="s">
        <v>142</v>
      </c>
      <c r="I118" s="172" t="s">
        <v>143</v>
      </c>
      <c r="J118" s="173" t="s">
        <v>113</v>
      </c>
      <c r="K118" s="174" t="s">
        <v>144</v>
      </c>
      <c r="L118" s="175"/>
      <c r="M118" s="79" t="s">
        <v>1</v>
      </c>
      <c r="N118" s="80" t="s">
        <v>38</v>
      </c>
      <c r="O118" s="80" t="s">
        <v>145</v>
      </c>
      <c r="P118" s="80" t="s">
        <v>146</v>
      </c>
      <c r="Q118" s="80" t="s">
        <v>147</v>
      </c>
      <c r="R118" s="80" t="s">
        <v>148</v>
      </c>
      <c r="S118" s="80" t="s">
        <v>149</v>
      </c>
      <c r="T118" s="81" t="s">
        <v>150</v>
      </c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</row>
    <row r="119" spans="1:65" s="2" customFormat="1" ht="22.8" customHeight="1">
      <c r="A119" s="34"/>
      <c r="B119" s="35"/>
      <c r="C119" s="86" t="s">
        <v>114</v>
      </c>
      <c r="D119" s="36"/>
      <c r="E119" s="36"/>
      <c r="F119" s="36"/>
      <c r="G119" s="36"/>
      <c r="H119" s="36"/>
      <c r="I119" s="36"/>
      <c r="J119" s="176">
        <f>BK119</f>
        <v>0</v>
      </c>
      <c r="K119" s="36"/>
      <c r="L119" s="39"/>
      <c r="M119" s="82"/>
      <c r="N119" s="177"/>
      <c r="O119" s="83"/>
      <c r="P119" s="178">
        <f>P120+P136</f>
        <v>0</v>
      </c>
      <c r="Q119" s="83"/>
      <c r="R119" s="178">
        <f>R120+R136</f>
        <v>0.51406319999999994</v>
      </c>
      <c r="S119" s="83"/>
      <c r="T119" s="179">
        <f>T120+T136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73</v>
      </c>
      <c r="AU119" s="17" t="s">
        <v>115</v>
      </c>
      <c r="BK119" s="180">
        <f>BK120+BK136</f>
        <v>0</v>
      </c>
    </row>
    <row r="120" spans="1:65" s="12" customFormat="1" ht="25.95" customHeight="1">
      <c r="B120" s="181"/>
      <c r="C120" s="182"/>
      <c r="D120" s="183" t="s">
        <v>73</v>
      </c>
      <c r="E120" s="184" t="s">
        <v>323</v>
      </c>
      <c r="F120" s="184" t="s">
        <v>324</v>
      </c>
      <c r="G120" s="182"/>
      <c r="H120" s="182"/>
      <c r="I120" s="185"/>
      <c r="J120" s="168">
        <f>BK120</f>
        <v>0</v>
      </c>
      <c r="K120" s="182"/>
      <c r="L120" s="186"/>
      <c r="M120" s="187"/>
      <c r="N120" s="188"/>
      <c r="O120" s="188"/>
      <c r="P120" s="189">
        <f>P121</f>
        <v>0</v>
      </c>
      <c r="Q120" s="188"/>
      <c r="R120" s="189">
        <f>R121</f>
        <v>0.51406319999999994</v>
      </c>
      <c r="S120" s="188"/>
      <c r="T120" s="190">
        <f>T121</f>
        <v>0</v>
      </c>
      <c r="AR120" s="191" t="s">
        <v>160</v>
      </c>
      <c r="AT120" s="192" t="s">
        <v>73</v>
      </c>
      <c r="AU120" s="192" t="s">
        <v>74</v>
      </c>
      <c r="AY120" s="191" t="s">
        <v>153</v>
      </c>
      <c r="BK120" s="193">
        <f>BK121</f>
        <v>0</v>
      </c>
    </row>
    <row r="121" spans="1:65" s="12" customFormat="1" ht="22.8" customHeight="1">
      <c r="B121" s="181"/>
      <c r="C121" s="182"/>
      <c r="D121" s="183" t="s">
        <v>73</v>
      </c>
      <c r="E121" s="194" t="s">
        <v>1565</v>
      </c>
      <c r="F121" s="194" t="s">
        <v>1566</v>
      </c>
      <c r="G121" s="182"/>
      <c r="H121" s="182"/>
      <c r="I121" s="185"/>
      <c r="J121" s="195">
        <f>BK121</f>
        <v>0</v>
      </c>
      <c r="K121" s="182"/>
      <c r="L121" s="186"/>
      <c r="M121" s="187"/>
      <c r="N121" s="188"/>
      <c r="O121" s="188"/>
      <c r="P121" s="189">
        <f>SUM(P122:P135)</f>
        <v>0</v>
      </c>
      <c r="Q121" s="188"/>
      <c r="R121" s="189">
        <f>SUM(R122:R135)</f>
        <v>0.51406319999999994</v>
      </c>
      <c r="S121" s="188"/>
      <c r="T121" s="190">
        <f>SUM(T122:T135)</f>
        <v>0</v>
      </c>
      <c r="AR121" s="191" t="s">
        <v>160</v>
      </c>
      <c r="AT121" s="192" t="s">
        <v>73</v>
      </c>
      <c r="AU121" s="192" t="s">
        <v>82</v>
      </c>
      <c r="AY121" s="191" t="s">
        <v>153</v>
      </c>
      <c r="BK121" s="193">
        <f>SUM(BK122:BK135)</f>
        <v>0</v>
      </c>
    </row>
    <row r="122" spans="1:65" s="2" customFormat="1" ht="16.5" customHeight="1">
      <c r="A122" s="34"/>
      <c r="B122" s="35"/>
      <c r="C122" s="196" t="s">
        <v>82</v>
      </c>
      <c r="D122" s="196" t="s">
        <v>155</v>
      </c>
      <c r="E122" s="197" t="s">
        <v>1567</v>
      </c>
      <c r="F122" s="198" t="s">
        <v>1568</v>
      </c>
      <c r="G122" s="199" t="s">
        <v>314</v>
      </c>
      <c r="H122" s="200">
        <v>1</v>
      </c>
      <c r="I122" s="201"/>
      <c r="J122" s="200">
        <f t="shared" ref="J122:J130" si="0">ROUND(I122*H122,3)</f>
        <v>0</v>
      </c>
      <c r="K122" s="202"/>
      <c r="L122" s="39"/>
      <c r="M122" s="203" t="s">
        <v>1</v>
      </c>
      <c r="N122" s="204" t="s">
        <v>40</v>
      </c>
      <c r="O122" s="75"/>
      <c r="P122" s="205">
        <f t="shared" ref="P122:P130" si="1">O122*H122</f>
        <v>0</v>
      </c>
      <c r="Q122" s="205">
        <v>0</v>
      </c>
      <c r="R122" s="205">
        <f t="shared" ref="R122:R130" si="2">Q122*H122</f>
        <v>0</v>
      </c>
      <c r="S122" s="205">
        <v>0</v>
      </c>
      <c r="T122" s="206">
        <f t="shared" ref="T122:T130" si="3"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7" t="s">
        <v>241</v>
      </c>
      <c r="AT122" s="207" t="s">
        <v>155</v>
      </c>
      <c r="AU122" s="207" t="s">
        <v>160</v>
      </c>
      <c r="AY122" s="17" t="s">
        <v>153</v>
      </c>
      <c r="BE122" s="208">
        <f t="shared" ref="BE122:BE130" si="4">IF(N122="základná",J122,0)</f>
        <v>0</v>
      </c>
      <c r="BF122" s="208">
        <f t="shared" ref="BF122:BF130" si="5">IF(N122="znížená",J122,0)</f>
        <v>0</v>
      </c>
      <c r="BG122" s="208">
        <f t="shared" ref="BG122:BG130" si="6">IF(N122="zákl. prenesená",J122,0)</f>
        <v>0</v>
      </c>
      <c r="BH122" s="208">
        <f t="shared" ref="BH122:BH130" si="7">IF(N122="zníž. prenesená",J122,0)</f>
        <v>0</v>
      </c>
      <c r="BI122" s="208">
        <f t="shared" ref="BI122:BI130" si="8">IF(N122="nulová",J122,0)</f>
        <v>0</v>
      </c>
      <c r="BJ122" s="17" t="s">
        <v>160</v>
      </c>
      <c r="BK122" s="209">
        <f t="shared" ref="BK122:BK130" si="9">ROUND(I122*H122,3)</f>
        <v>0</v>
      </c>
      <c r="BL122" s="17" t="s">
        <v>241</v>
      </c>
      <c r="BM122" s="207" t="s">
        <v>1569</v>
      </c>
    </row>
    <row r="123" spans="1:65" s="2" customFormat="1" ht="16.5" customHeight="1">
      <c r="A123" s="34"/>
      <c r="B123" s="35"/>
      <c r="C123" s="196" t="s">
        <v>160</v>
      </c>
      <c r="D123" s="196" t="s">
        <v>155</v>
      </c>
      <c r="E123" s="197" t="s">
        <v>1570</v>
      </c>
      <c r="F123" s="198" t="s">
        <v>1571</v>
      </c>
      <c r="G123" s="199" t="s">
        <v>314</v>
      </c>
      <c r="H123" s="200">
        <v>1</v>
      </c>
      <c r="I123" s="201"/>
      <c r="J123" s="200">
        <f t="shared" si="0"/>
        <v>0</v>
      </c>
      <c r="K123" s="202"/>
      <c r="L123" s="39"/>
      <c r="M123" s="203" t="s">
        <v>1</v>
      </c>
      <c r="N123" s="204" t="s">
        <v>40</v>
      </c>
      <c r="O123" s="75"/>
      <c r="P123" s="205">
        <f t="shared" si="1"/>
        <v>0</v>
      </c>
      <c r="Q123" s="205">
        <v>0</v>
      </c>
      <c r="R123" s="205">
        <f t="shared" si="2"/>
        <v>0</v>
      </c>
      <c r="S123" s="205">
        <v>0</v>
      </c>
      <c r="T123" s="206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7" t="s">
        <v>241</v>
      </c>
      <c r="AT123" s="207" t="s">
        <v>155</v>
      </c>
      <c r="AU123" s="207" t="s">
        <v>160</v>
      </c>
      <c r="AY123" s="17" t="s">
        <v>153</v>
      </c>
      <c r="BE123" s="208">
        <f t="shared" si="4"/>
        <v>0</v>
      </c>
      <c r="BF123" s="208">
        <f t="shared" si="5"/>
        <v>0</v>
      </c>
      <c r="BG123" s="208">
        <f t="shared" si="6"/>
        <v>0</v>
      </c>
      <c r="BH123" s="208">
        <f t="shared" si="7"/>
        <v>0</v>
      </c>
      <c r="BI123" s="208">
        <f t="shared" si="8"/>
        <v>0</v>
      </c>
      <c r="BJ123" s="17" t="s">
        <v>160</v>
      </c>
      <c r="BK123" s="209">
        <f t="shared" si="9"/>
        <v>0</v>
      </c>
      <c r="BL123" s="17" t="s">
        <v>241</v>
      </c>
      <c r="BM123" s="207" t="s">
        <v>1572</v>
      </c>
    </row>
    <row r="124" spans="1:65" s="2" customFormat="1" ht="16.5" customHeight="1">
      <c r="A124" s="34"/>
      <c r="B124" s="35"/>
      <c r="C124" s="196" t="s">
        <v>168</v>
      </c>
      <c r="D124" s="196" t="s">
        <v>155</v>
      </c>
      <c r="E124" s="197" t="s">
        <v>1573</v>
      </c>
      <c r="F124" s="198" t="s">
        <v>1574</v>
      </c>
      <c r="G124" s="199" t="s">
        <v>314</v>
      </c>
      <c r="H124" s="200">
        <v>1</v>
      </c>
      <c r="I124" s="201"/>
      <c r="J124" s="200">
        <f t="shared" si="0"/>
        <v>0</v>
      </c>
      <c r="K124" s="202"/>
      <c r="L124" s="39"/>
      <c r="M124" s="203" t="s">
        <v>1</v>
      </c>
      <c r="N124" s="204" t="s">
        <v>40</v>
      </c>
      <c r="O124" s="75"/>
      <c r="P124" s="205">
        <f t="shared" si="1"/>
        <v>0</v>
      </c>
      <c r="Q124" s="205">
        <v>0</v>
      </c>
      <c r="R124" s="205">
        <f t="shared" si="2"/>
        <v>0</v>
      </c>
      <c r="S124" s="205">
        <v>0</v>
      </c>
      <c r="T124" s="206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241</v>
      </c>
      <c r="AT124" s="207" t="s">
        <v>155</v>
      </c>
      <c r="AU124" s="207" t="s">
        <v>160</v>
      </c>
      <c r="AY124" s="17" t="s">
        <v>153</v>
      </c>
      <c r="BE124" s="208">
        <f t="shared" si="4"/>
        <v>0</v>
      </c>
      <c r="BF124" s="208">
        <f t="shared" si="5"/>
        <v>0</v>
      </c>
      <c r="BG124" s="208">
        <f t="shared" si="6"/>
        <v>0</v>
      </c>
      <c r="BH124" s="208">
        <f t="shared" si="7"/>
        <v>0</v>
      </c>
      <c r="BI124" s="208">
        <f t="shared" si="8"/>
        <v>0</v>
      </c>
      <c r="BJ124" s="17" t="s">
        <v>160</v>
      </c>
      <c r="BK124" s="209">
        <f t="shared" si="9"/>
        <v>0</v>
      </c>
      <c r="BL124" s="17" t="s">
        <v>241</v>
      </c>
      <c r="BM124" s="207" t="s">
        <v>1575</v>
      </c>
    </row>
    <row r="125" spans="1:65" s="2" customFormat="1" ht="16.5" customHeight="1">
      <c r="A125" s="34"/>
      <c r="B125" s="35"/>
      <c r="C125" s="196" t="s">
        <v>159</v>
      </c>
      <c r="D125" s="196" t="s">
        <v>155</v>
      </c>
      <c r="E125" s="197" t="s">
        <v>1576</v>
      </c>
      <c r="F125" s="198" t="s">
        <v>1577</v>
      </c>
      <c r="G125" s="199" t="s">
        <v>1578</v>
      </c>
      <c r="H125" s="200">
        <v>1</v>
      </c>
      <c r="I125" s="201"/>
      <c r="J125" s="200">
        <f t="shared" si="0"/>
        <v>0</v>
      </c>
      <c r="K125" s="202"/>
      <c r="L125" s="39"/>
      <c r="M125" s="203" t="s">
        <v>1</v>
      </c>
      <c r="N125" s="204" t="s">
        <v>40</v>
      </c>
      <c r="O125" s="75"/>
      <c r="P125" s="205">
        <f t="shared" si="1"/>
        <v>0</v>
      </c>
      <c r="Q125" s="205">
        <v>0</v>
      </c>
      <c r="R125" s="205">
        <f t="shared" si="2"/>
        <v>0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241</v>
      </c>
      <c r="AT125" s="207" t="s">
        <v>155</v>
      </c>
      <c r="AU125" s="207" t="s">
        <v>160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241</v>
      </c>
      <c r="BM125" s="207" t="s">
        <v>1579</v>
      </c>
    </row>
    <row r="126" spans="1:65" s="2" customFormat="1" ht="16.5" customHeight="1">
      <c r="A126" s="34"/>
      <c r="B126" s="35"/>
      <c r="C126" s="196" t="s">
        <v>183</v>
      </c>
      <c r="D126" s="196" t="s">
        <v>155</v>
      </c>
      <c r="E126" s="197" t="s">
        <v>1580</v>
      </c>
      <c r="F126" s="198" t="s">
        <v>1581</v>
      </c>
      <c r="G126" s="199" t="s">
        <v>1578</v>
      </c>
      <c r="H126" s="200">
        <v>1</v>
      </c>
      <c r="I126" s="201"/>
      <c r="J126" s="200">
        <f t="shared" si="0"/>
        <v>0</v>
      </c>
      <c r="K126" s="202"/>
      <c r="L126" s="39"/>
      <c r="M126" s="203" t="s">
        <v>1</v>
      </c>
      <c r="N126" s="204" t="s">
        <v>40</v>
      </c>
      <c r="O126" s="75"/>
      <c r="P126" s="205">
        <f t="shared" si="1"/>
        <v>0</v>
      </c>
      <c r="Q126" s="205">
        <v>0</v>
      </c>
      <c r="R126" s="205">
        <f t="shared" si="2"/>
        <v>0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241</v>
      </c>
      <c r="AT126" s="207" t="s">
        <v>155</v>
      </c>
      <c r="AU126" s="207" t="s">
        <v>160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241</v>
      </c>
      <c r="BM126" s="207" t="s">
        <v>1582</v>
      </c>
    </row>
    <row r="127" spans="1:65" s="2" customFormat="1" ht="16.5" customHeight="1">
      <c r="A127" s="34"/>
      <c r="B127" s="35"/>
      <c r="C127" s="196" t="s">
        <v>187</v>
      </c>
      <c r="D127" s="196" t="s">
        <v>155</v>
      </c>
      <c r="E127" s="197" t="s">
        <v>1583</v>
      </c>
      <c r="F127" s="198" t="s">
        <v>1584</v>
      </c>
      <c r="G127" s="199" t="s">
        <v>1578</v>
      </c>
      <c r="H127" s="200">
        <v>1</v>
      </c>
      <c r="I127" s="201"/>
      <c r="J127" s="200">
        <f t="shared" si="0"/>
        <v>0</v>
      </c>
      <c r="K127" s="202"/>
      <c r="L127" s="39"/>
      <c r="M127" s="203" t="s">
        <v>1</v>
      </c>
      <c r="N127" s="204" t="s">
        <v>40</v>
      </c>
      <c r="O127" s="75"/>
      <c r="P127" s="205">
        <f t="shared" si="1"/>
        <v>0</v>
      </c>
      <c r="Q127" s="205">
        <v>0</v>
      </c>
      <c r="R127" s="205">
        <f t="shared" si="2"/>
        <v>0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241</v>
      </c>
      <c r="AT127" s="207" t="s">
        <v>155</v>
      </c>
      <c r="AU127" s="207" t="s">
        <v>160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241</v>
      </c>
      <c r="BM127" s="207" t="s">
        <v>1585</v>
      </c>
    </row>
    <row r="128" spans="1:65" s="2" customFormat="1" ht="16.5" customHeight="1">
      <c r="A128" s="34"/>
      <c r="B128" s="35"/>
      <c r="C128" s="196" t="s">
        <v>192</v>
      </c>
      <c r="D128" s="196" t="s">
        <v>155</v>
      </c>
      <c r="E128" s="197" t="s">
        <v>1586</v>
      </c>
      <c r="F128" s="198" t="s">
        <v>1587</v>
      </c>
      <c r="G128" s="199" t="s">
        <v>314</v>
      </c>
      <c r="H128" s="200">
        <v>1</v>
      </c>
      <c r="I128" s="201"/>
      <c r="J128" s="200">
        <f t="shared" si="0"/>
        <v>0</v>
      </c>
      <c r="K128" s="202"/>
      <c r="L128" s="39"/>
      <c r="M128" s="203" t="s">
        <v>1</v>
      </c>
      <c r="N128" s="204" t="s">
        <v>40</v>
      </c>
      <c r="O128" s="75"/>
      <c r="P128" s="205">
        <f t="shared" si="1"/>
        <v>0</v>
      </c>
      <c r="Q128" s="205">
        <v>0</v>
      </c>
      <c r="R128" s="205">
        <f t="shared" si="2"/>
        <v>0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241</v>
      </c>
      <c r="AT128" s="207" t="s">
        <v>155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241</v>
      </c>
      <c r="BM128" s="207" t="s">
        <v>1588</v>
      </c>
    </row>
    <row r="129" spans="1:65" s="2" customFormat="1" ht="16.5" customHeight="1">
      <c r="A129" s="34"/>
      <c r="B129" s="35"/>
      <c r="C129" s="196" t="s">
        <v>196</v>
      </c>
      <c r="D129" s="196" t="s">
        <v>155</v>
      </c>
      <c r="E129" s="197" t="s">
        <v>1589</v>
      </c>
      <c r="F129" s="198" t="s">
        <v>1590</v>
      </c>
      <c r="G129" s="199" t="s">
        <v>308</v>
      </c>
      <c r="H129" s="200">
        <v>300</v>
      </c>
      <c r="I129" s="201"/>
      <c r="J129" s="200">
        <f t="shared" si="0"/>
        <v>0</v>
      </c>
      <c r="K129" s="202"/>
      <c r="L129" s="39"/>
      <c r="M129" s="203" t="s">
        <v>1</v>
      </c>
      <c r="N129" s="204" t="s">
        <v>40</v>
      </c>
      <c r="O129" s="75"/>
      <c r="P129" s="205">
        <f t="shared" si="1"/>
        <v>0</v>
      </c>
      <c r="Q129" s="205">
        <v>0</v>
      </c>
      <c r="R129" s="205">
        <f t="shared" si="2"/>
        <v>0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241</v>
      </c>
      <c r="AT129" s="207" t="s">
        <v>155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241</v>
      </c>
      <c r="BM129" s="207" t="s">
        <v>1591</v>
      </c>
    </row>
    <row r="130" spans="1:65" s="2" customFormat="1" ht="37.799999999999997" customHeight="1">
      <c r="A130" s="34"/>
      <c r="B130" s="35"/>
      <c r="C130" s="196" t="s">
        <v>201</v>
      </c>
      <c r="D130" s="196" t="s">
        <v>155</v>
      </c>
      <c r="E130" s="197" t="s">
        <v>1592</v>
      </c>
      <c r="F130" s="198" t="s">
        <v>1593</v>
      </c>
      <c r="G130" s="199" t="s">
        <v>233</v>
      </c>
      <c r="H130" s="200">
        <v>173.67</v>
      </c>
      <c r="I130" s="201"/>
      <c r="J130" s="200">
        <f t="shared" si="0"/>
        <v>0</v>
      </c>
      <c r="K130" s="202"/>
      <c r="L130" s="39"/>
      <c r="M130" s="203" t="s">
        <v>1</v>
      </c>
      <c r="N130" s="204" t="s">
        <v>40</v>
      </c>
      <c r="O130" s="75"/>
      <c r="P130" s="205">
        <f t="shared" si="1"/>
        <v>0</v>
      </c>
      <c r="Q130" s="205">
        <v>2.96E-3</v>
      </c>
      <c r="R130" s="205">
        <f t="shared" si="2"/>
        <v>0.51406319999999994</v>
      </c>
      <c r="S130" s="205">
        <v>0</v>
      </c>
      <c r="T130" s="20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241</v>
      </c>
      <c r="AT130" s="207" t="s">
        <v>155</v>
      </c>
      <c r="AU130" s="207" t="s">
        <v>160</v>
      </c>
      <c r="AY130" s="17" t="s">
        <v>153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7" t="s">
        <v>160</v>
      </c>
      <c r="BK130" s="209">
        <f t="shared" si="9"/>
        <v>0</v>
      </c>
      <c r="BL130" s="17" t="s">
        <v>241</v>
      </c>
      <c r="BM130" s="207" t="s">
        <v>1594</v>
      </c>
    </row>
    <row r="131" spans="1:65" s="14" customFormat="1" ht="10.199999999999999">
      <c r="B131" s="222"/>
      <c r="C131" s="223"/>
      <c r="D131" s="212" t="s">
        <v>162</v>
      </c>
      <c r="E131" s="224" t="s">
        <v>1</v>
      </c>
      <c r="F131" s="225" t="s">
        <v>228</v>
      </c>
      <c r="G131" s="223"/>
      <c r="H131" s="224" t="s">
        <v>1</v>
      </c>
      <c r="I131" s="226"/>
      <c r="J131" s="223"/>
      <c r="K131" s="223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162</v>
      </c>
      <c r="AU131" s="231" t="s">
        <v>160</v>
      </c>
      <c r="AV131" s="14" t="s">
        <v>82</v>
      </c>
      <c r="AW131" s="14" t="s">
        <v>29</v>
      </c>
      <c r="AX131" s="14" t="s">
        <v>74</v>
      </c>
      <c r="AY131" s="231" t="s">
        <v>153</v>
      </c>
    </row>
    <row r="132" spans="1:65" s="13" customFormat="1" ht="10.199999999999999">
      <c r="B132" s="210"/>
      <c r="C132" s="211"/>
      <c r="D132" s="212" t="s">
        <v>162</v>
      </c>
      <c r="E132" s="213" t="s">
        <v>1</v>
      </c>
      <c r="F132" s="214" t="s">
        <v>1595</v>
      </c>
      <c r="G132" s="211"/>
      <c r="H132" s="215">
        <v>89.15</v>
      </c>
      <c r="I132" s="216"/>
      <c r="J132" s="211"/>
      <c r="K132" s="211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162</v>
      </c>
      <c r="AU132" s="221" t="s">
        <v>160</v>
      </c>
      <c r="AV132" s="13" t="s">
        <v>160</v>
      </c>
      <c r="AW132" s="13" t="s">
        <v>29</v>
      </c>
      <c r="AX132" s="13" t="s">
        <v>74</v>
      </c>
      <c r="AY132" s="221" t="s">
        <v>153</v>
      </c>
    </row>
    <row r="133" spans="1:65" s="14" customFormat="1" ht="10.199999999999999">
      <c r="B133" s="222"/>
      <c r="C133" s="223"/>
      <c r="D133" s="212" t="s">
        <v>162</v>
      </c>
      <c r="E133" s="224" t="s">
        <v>1</v>
      </c>
      <c r="F133" s="225" t="s">
        <v>302</v>
      </c>
      <c r="G133" s="223"/>
      <c r="H133" s="224" t="s">
        <v>1</v>
      </c>
      <c r="I133" s="226"/>
      <c r="J133" s="223"/>
      <c r="K133" s="223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162</v>
      </c>
      <c r="AU133" s="231" t="s">
        <v>160</v>
      </c>
      <c r="AV133" s="14" t="s">
        <v>82</v>
      </c>
      <c r="AW133" s="14" t="s">
        <v>29</v>
      </c>
      <c r="AX133" s="14" t="s">
        <v>74</v>
      </c>
      <c r="AY133" s="231" t="s">
        <v>153</v>
      </c>
    </row>
    <row r="134" spans="1:65" s="13" customFormat="1" ht="10.199999999999999">
      <c r="B134" s="210"/>
      <c r="C134" s="211"/>
      <c r="D134" s="212" t="s">
        <v>162</v>
      </c>
      <c r="E134" s="213" t="s">
        <v>1</v>
      </c>
      <c r="F134" s="214" t="s">
        <v>303</v>
      </c>
      <c r="G134" s="211"/>
      <c r="H134" s="215">
        <v>84.52</v>
      </c>
      <c r="I134" s="216"/>
      <c r="J134" s="211"/>
      <c r="K134" s="211"/>
      <c r="L134" s="217"/>
      <c r="M134" s="218"/>
      <c r="N134" s="219"/>
      <c r="O134" s="219"/>
      <c r="P134" s="219"/>
      <c r="Q134" s="219"/>
      <c r="R134" s="219"/>
      <c r="S134" s="219"/>
      <c r="T134" s="220"/>
      <c r="AT134" s="221" t="s">
        <v>162</v>
      </c>
      <c r="AU134" s="221" t="s">
        <v>160</v>
      </c>
      <c r="AV134" s="13" t="s">
        <v>160</v>
      </c>
      <c r="AW134" s="13" t="s">
        <v>29</v>
      </c>
      <c r="AX134" s="13" t="s">
        <v>74</v>
      </c>
      <c r="AY134" s="221" t="s">
        <v>153</v>
      </c>
    </row>
    <row r="135" spans="1:65" s="15" customFormat="1" ht="10.199999999999999">
      <c r="B135" s="232"/>
      <c r="C135" s="233"/>
      <c r="D135" s="212" t="s">
        <v>162</v>
      </c>
      <c r="E135" s="234" t="s">
        <v>1</v>
      </c>
      <c r="F135" s="235" t="s">
        <v>179</v>
      </c>
      <c r="G135" s="233"/>
      <c r="H135" s="236">
        <v>173.67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162</v>
      </c>
      <c r="AU135" s="242" t="s">
        <v>160</v>
      </c>
      <c r="AV135" s="15" t="s">
        <v>159</v>
      </c>
      <c r="AW135" s="15" t="s">
        <v>29</v>
      </c>
      <c r="AX135" s="15" t="s">
        <v>82</v>
      </c>
      <c r="AY135" s="242" t="s">
        <v>153</v>
      </c>
    </row>
    <row r="136" spans="1:65" s="2" customFormat="1" ht="49.95" customHeight="1">
      <c r="A136" s="34"/>
      <c r="B136" s="35"/>
      <c r="C136" s="36"/>
      <c r="D136" s="36"/>
      <c r="E136" s="184" t="s">
        <v>774</v>
      </c>
      <c r="F136" s="184" t="s">
        <v>775</v>
      </c>
      <c r="G136" s="36"/>
      <c r="H136" s="36"/>
      <c r="I136" s="36"/>
      <c r="J136" s="168">
        <f t="shared" ref="J136:J141" si="10">BK136</f>
        <v>0</v>
      </c>
      <c r="K136" s="36"/>
      <c r="L136" s="39"/>
      <c r="M136" s="253"/>
      <c r="N136" s="254"/>
      <c r="O136" s="75"/>
      <c r="P136" s="75"/>
      <c r="Q136" s="75"/>
      <c r="R136" s="75"/>
      <c r="S136" s="75"/>
      <c r="T136" s="76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73</v>
      </c>
      <c r="AU136" s="17" t="s">
        <v>74</v>
      </c>
      <c r="AY136" s="17" t="s">
        <v>776</v>
      </c>
      <c r="BK136" s="209">
        <f>SUM(BK137:BK141)</f>
        <v>0</v>
      </c>
    </row>
    <row r="137" spans="1:65" s="2" customFormat="1" ht="16.350000000000001" customHeight="1">
      <c r="A137" s="34"/>
      <c r="B137" s="35"/>
      <c r="C137" s="255" t="s">
        <v>1</v>
      </c>
      <c r="D137" s="255" t="s">
        <v>155</v>
      </c>
      <c r="E137" s="256" t="s">
        <v>1</v>
      </c>
      <c r="F137" s="257" t="s">
        <v>1</v>
      </c>
      <c r="G137" s="258" t="s">
        <v>1</v>
      </c>
      <c r="H137" s="259"/>
      <c r="I137" s="259"/>
      <c r="J137" s="260">
        <f t="shared" si="10"/>
        <v>0</v>
      </c>
      <c r="K137" s="202"/>
      <c r="L137" s="39"/>
      <c r="M137" s="261" t="s">
        <v>1</v>
      </c>
      <c r="N137" s="262" t="s">
        <v>40</v>
      </c>
      <c r="O137" s="75"/>
      <c r="P137" s="75"/>
      <c r="Q137" s="75"/>
      <c r="R137" s="75"/>
      <c r="S137" s="75"/>
      <c r="T137" s="76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776</v>
      </c>
      <c r="AU137" s="17" t="s">
        <v>82</v>
      </c>
      <c r="AY137" s="17" t="s">
        <v>776</v>
      </c>
      <c r="BE137" s="208">
        <f>IF(N137="základná",J137,0)</f>
        <v>0</v>
      </c>
      <c r="BF137" s="208">
        <f>IF(N137="znížená",J137,0)</f>
        <v>0</v>
      </c>
      <c r="BG137" s="208">
        <f>IF(N137="zákl. prenesená",J137,0)</f>
        <v>0</v>
      </c>
      <c r="BH137" s="208">
        <f>IF(N137="zníž. prenesená",J137,0)</f>
        <v>0</v>
      </c>
      <c r="BI137" s="208">
        <f>IF(N137="nulová",J137,0)</f>
        <v>0</v>
      </c>
      <c r="BJ137" s="17" t="s">
        <v>160</v>
      </c>
      <c r="BK137" s="209">
        <f>I137*H137</f>
        <v>0</v>
      </c>
    </row>
    <row r="138" spans="1:65" s="2" customFormat="1" ht="16.350000000000001" customHeight="1">
      <c r="A138" s="34"/>
      <c r="B138" s="35"/>
      <c r="C138" s="255" t="s">
        <v>1</v>
      </c>
      <c r="D138" s="255" t="s">
        <v>155</v>
      </c>
      <c r="E138" s="256" t="s">
        <v>1</v>
      </c>
      <c r="F138" s="257" t="s">
        <v>1</v>
      </c>
      <c r="G138" s="258" t="s">
        <v>1</v>
      </c>
      <c r="H138" s="259"/>
      <c r="I138" s="259"/>
      <c r="J138" s="260">
        <f t="shared" si="10"/>
        <v>0</v>
      </c>
      <c r="K138" s="202"/>
      <c r="L138" s="39"/>
      <c r="M138" s="261" t="s">
        <v>1</v>
      </c>
      <c r="N138" s="262" t="s">
        <v>40</v>
      </c>
      <c r="O138" s="75"/>
      <c r="P138" s="75"/>
      <c r="Q138" s="75"/>
      <c r="R138" s="75"/>
      <c r="S138" s="75"/>
      <c r="T138" s="76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776</v>
      </c>
      <c r="AU138" s="17" t="s">
        <v>82</v>
      </c>
      <c r="AY138" s="17" t="s">
        <v>776</v>
      </c>
      <c r="BE138" s="208">
        <f>IF(N138="základná",J138,0)</f>
        <v>0</v>
      </c>
      <c r="BF138" s="208">
        <f>IF(N138="znížená",J138,0)</f>
        <v>0</v>
      </c>
      <c r="BG138" s="208">
        <f>IF(N138="zákl. prenesená",J138,0)</f>
        <v>0</v>
      </c>
      <c r="BH138" s="208">
        <f>IF(N138="zníž. prenesená",J138,0)</f>
        <v>0</v>
      </c>
      <c r="BI138" s="208">
        <f>IF(N138="nulová",J138,0)</f>
        <v>0</v>
      </c>
      <c r="BJ138" s="17" t="s">
        <v>160</v>
      </c>
      <c r="BK138" s="209">
        <f>I138*H138</f>
        <v>0</v>
      </c>
    </row>
    <row r="139" spans="1:65" s="2" customFormat="1" ht="16.350000000000001" customHeight="1">
      <c r="A139" s="34"/>
      <c r="B139" s="35"/>
      <c r="C139" s="255" t="s">
        <v>1</v>
      </c>
      <c r="D139" s="255" t="s">
        <v>155</v>
      </c>
      <c r="E139" s="256" t="s">
        <v>1</v>
      </c>
      <c r="F139" s="257" t="s">
        <v>1</v>
      </c>
      <c r="G139" s="258" t="s">
        <v>1</v>
      </c>
      <c r="H139" s="259"/>
      <c r="I139" s="259"/>
      <c r="J139" s="260">
        <f t="shared" si="10"/>
        <v>0</v>
      </c>
      <c r="K139" s="202"/>
      <c r="L139" s="39"/>
      <c r="M139" s="261" t="s">
        <v>1</v>
      </c>
      <c r="N139" s="262" t="s">
        <v>40</v>
      </c>
      <c r="O139" s="75"/>
      <c r="P139" s="75"/>
      <c r="Q139" s="75"/>
      <c r="R139" s="75"/>
      <c r="S139" s="75"/>
      <c r="T139" s="76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776</v>
      </c>
      <c r="AU139" s="17" t="s">
        <v>82</v>
      </c>
      <c r="AY139" s="17" t="s">
        <v>776</v>
      </c>
      <c r="BE139" s="208">
        <f>IF(N139="základná",J139,0)</f>
        <v>0</v>
      </c>
      <c r="BF139" s="208">
        <f>IF(N139="znížená",J139,0)</f>
        <v>0</v>
      </c>
      <c r="BG139" s="208">
        <f>IF(N139="zákl. prenesená",J139,0)</f>
        <v>0</v>
      </c>
      <c r="BH139" s="208">
        <f>IF(N139="zníž. prenesená",J139,0)</f>
        <v>0</v>
      </c>
      <c r="BI139" s="208">
        <f>IF(N139="nulová",J139,0)</f>
        <v>0</v>
      </c>
      <c r="BJ139" s="17" t="s">
        <v>160</v>
      </c>
      <c r="BK139" s="209">
        <f>I139*H139</f>
        <v>0</v>
      </c>
    </row>
    <row r="140" spans="1:65" s="2" customFormat="1" ht="16.350000000000001" customHeight="1">
      <c r="A140" s="34"/>
      <c r="B140" s="35"/>
      <c r="C140" s="255" t="s">
        <v>1</v>
      </c>
      <c r="D140" s="255" t="s">
        <v>155</v>
      </c>
      <c r="E140" s="256" t="s">
        <v>1</v>
      </c>
      <c r="F140" s="257" t="s">
        <v>1</v>
      </c>
      <c r="G140" s="258" t="s">
        <v>1</v>
      </c>
      <c r="H140" s="259"/>
      <c r="I140" s="259"/>
      <c r="J140" s="260">
        <f t="shared" si="10"/>
        <v>0</v>
      </c>
      <c r="K140" s="202"/>
      <c r="L140" s="39"/>
      <c r="M140" s="261" t="s">
        <v>1</v>
      </c>
      <c r="N140" s="262" t="s">
        <v>40</v>
      </c>
      <c r="O140" s="75"/>
      <c r="P140" s="75"/>
      <c r="Q140" s="75"/>
      <c r="R140" s="75"/>
      <c r="S140" s="75"/>
      <c r="T140" s="76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776</v>
      </c>
      <c r="AU140" s="17" t="s">
        <v>82</v>
      </c>
      <c r="AY140" s="17" t="s">
        <v>776</v>
      </c>
      <c r="BE140" s="208">
        <f>IF(N140="základná",J140,0)</f>
        <v>0</v>
      </c>
      <c r="BF140" s="208">
        <f>IF(N140="znížená",J140,0)</f>
        <v>0</v>
      </c>
      <c r="BG140" s="208">
        <f>IF(N140="zákl. prenesená",J140,0)</f>
        <v>0</v>
      </c>
      <c r="BH140" s="208">
        <f>IF(N140="zníž. prenesená",J140,0)</f>
        <v>0</v>
      </c>
      <c r="BI140" s="208">
        <f>IF(N140="nulová",J140,0)</f>
        <v>0</v>
      </c>
      <c r="BJ140" s="17" t="s">
        <v>160</v>
      </c>
      <c r="BK140" s="209">
        <f>I140*H140</f>
        <v>0</v>
      </c>
    </row>
    <row r="141" spans="1:65" s="2" customFormat="1" ht="16.350000000000001" customHeight="1">
      <c r="A141" s="34"/>
      <c r="B141" s="35"/>
      <c r="C141" s="255" t="s">
        <v>1</v>
      </c>
      <c r="D141" s="255" t="s">
        <v>155</v>
      </c>
      <c r="E141" s="256" t="s">
        <v>1</v>
      </c>
      <c r="F141" s="257" t="s">
        <v>1</v>
      </c>
      <c r="G141" s="258" t="s">
        <v>1</v>
      </c>
      <c r="H141" s="259"/>
      <c r="I141" s="259"/>
      <c r="J141" s="260">
        <f t="shared" si="10"/>
        <v>0</v>
      </c>
      <c r="K141" s="202"/>
      <c r="L141" s="39"/>
      <c r="M141" s="261" t="s">
        <v>1</v>
      </c>
      <c r="N141" s="262" t="s">
        <v>40</v>
      </c>
      <c r="O141" s="263"/>
      <c r="P141" s="263"/>
      <c r="Q141" s="263"/>
      <c r="R141" s="263"/>
      <c r="S141" s="263"/>
      <c r="T141" s="26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776</v>
      </c>
      <c r="AU141" s="17" t="s">
        <v>82</v>
      </c>
      <c r="AY141" s="17" t="s">
        <v>776</v>
      </c>
      <c r="BE141" s="208">
        <f>IF(N141="základná",J141,0)</f>
        <v>0</v>
      </c>
      <c r="BF141" s="208">
        <f>IF(N141="znížená",J141,0)</f>
        <v>0</v>
      </c>
      <c r="BG141" s="208">
        <f>IF(N141="zákl. prenesená",J141,0)</f>
        <v>0</v>
      </c>
      <c r="BH141" s="208">
        <f>IF(N141="zníž. prenesená",J141,0)</f>
        <v>0</v>
      </c>
      <c r="BI141" s="208">
        <f>IF(N141="nulová",J141,0)</f>
        <v>0</v>
      </c>
      <c r="BJ141" s="17" t="s">
        <v>160</v>
      </c>
      <c r="BK141" s="209">
        <f>I141*H141</f>
        <v>0</v>
      </c>
    </row>
    <row r="142" spans="1:65" s="2" customFormat="1" ht="6.9" customHeight="1">
      <c r="A142" s="34"/>
      <c r="B142" s="58"/>
      <c r="C142" s="59"/>
      <c r="D142" s="59"/>
      <c r="E142" s="59"/>
      <c r="F142" s="59"/>
      <c r="G142" s="59"/>
      <c r="H142" s="59"/>
      <c r="I142" s="59"/>
      <c r="J142" s="59"/>
      <c r="K142" s="59"/>
      <c r="L142" s="39"/>
      <c r="M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</sheetData>
  <sheetProtection algorithmName="SHA-512" hashValue="piWcBK2dUvxe4nSwcvFv2TBAh0Uj2giNepOKyXkB7c5LmI9NHZys05fdAEE2oCvTJCVbcsRECZDeLOY5qGZSsg==" saltValue="LKXUfQdiutzNqwqZvZcHpGMPwXdvvMrjnchYchpde6RNwxXDqFEMX4iVioUdNX9b49XtWs6tDR9ZC5jWk99S5A==" spinCount="100000" sheet="1" objects="1" scenarios="1" formatColumns="0" formatRows="0" autoFilter="0"/>
  <autoFilter ref="C118:K141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7:D142">
      <formula1>"K, M"</formula1>
    </dataValidation>
    <dataValidation type="list" allowBlank="1" showInputMessage="1" showErrorMessage="1" error="Povolené sú hodnoty základná, znížená, nulová." sqref="N137:N142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59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83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110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19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28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1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32</v>
      </c>
      <c r="F24" s="34"/>
      <c r="G24" s="34"/>
      <c r="H24" s="34"/>
      <c r="I24" s="116" t="s">
        <v>24</v>
      </c>
      <c r="J24" s="117" t="s">
        <v>1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ROUND(J139,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ROUND((ROUND((SUM(BE139:BE452)),  2) + SUM(BE454:BE458)), 2)</f>
        <v>0</v>
      </c>
      <c r="G33" s="129"/>
      <c r="H33" s="129"/>
      <c r="I33" s="130">
        <v>0.2</v>
      </c>
      <c r="J33" s="128">
        <f>ROUND((ROUND(((SUM(BE139:BE452))*I33),  2) + (SUM(BE454:BE458)*I33)),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ROUND((ROUND((SUM(BF139:BF452)),  2) + SUM(BF454:BF458)), 2)</f>
        <v>0</v>
      </c>
      <c r="G34" s="129"/>
      <c r="H34" s="129"/>
      <c r="I34" s="130">
        <v>0.2</v>
      </c>
      <c r="J34" s="128">
        <f>ROUND((ROUND(((SUM(BF139:BF452))*I34),  2) + (SUM(BF454:BF458)*I34)),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ROUND((ROUND((SUM(BG139:BG452)),  2) + SUM(BG454:BG458)),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ROUND((ROUND((SUM(BH139:BH452)),  2) + SUM(BH454:BH458)),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ROUND((ROUND((SUM(BI139:BI452)),  2) + SUM(BI454:BI458)),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a - Stavebná časť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 xml:space="preserve"> 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Konstrukt Steel s.r.o.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Matej Štugner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J139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2:12" s="9" customFormat="1" ht="24.9" hidden="1" customHeight="1">
      <c r="B97" s="155"/>
      <c r="C97" s="156"/>
      <c r="D97" s="157" t="s">
        <v>116</v>
      </c>
      <c r="E97" s="158"/>
      <c r="F97" s="158"/>
      <c r="G97" s="158"/>
      <c r="H97" s="158"/>
      <c r="I97" s="158"/>
      <c r="J97" s="159">
        <f>J140</f>
        <v>0</v>
      </c>
      <c r="K97" s="156"/>
      <c r="L97" s="160"/>
    </row>
    <row r="98" spans="2:12" s="10" customFormat="1" ht="19.95" hidden="1" customHeight="1">
      <c r="B98" s="161"/>
      <c r="C98" s="162"/>
      <c r="D98" s="163" t="s">
        <v>117</v>
      </c>
      <c r="E98" s="164"/>
      <c r="F98" s="164"/>
      <c r="G98" s="164"/>
      <c r="H98" s="164"/>
      <c r="I98" s="164"/>
      <c r="J98" s="165">
        <f>J141</f>
        <v>0</v>
      </c>
      <c r="K98" s="162"/>
      <c r="L98" s="166"/>
    </row>
    <row r="99" spans="2:12" s="10" customFormat="1" ht="19.95" hidden="1" customHeight="1">
      <c r="B99" s="161"/>
      <c r="C99" s="162"/>
      <c r="D99" s="163" t="s">
        <v>118</v>
      </c>
      <c r="E99" s="164"/>
      <c r="F99" s="164"/>
      <c r="G99" s="164"/>
      <c r="H99" s="164"/>
      <c r="I99" s="164"/>
      <c r="J99" s="165">
        <f>J166</f>
        <v>0</v>
      </c>
      <c r="K99" s="162"/>
      <c r="L99" s="166"/>
    </row>
    <row r="100" spans="2:12" s="10" customFormat="1" ht="19.95" hidden="1" customHeight="1">
      <c r="B100" s="161"/>
      <c r="C100" s="162"/>
      <c r="D100" s="163" t="s">
        <v>119</v>
      </c>
      <c r="E100" s="164"/>
      <c r="F100" s="164"/>
      <c r="G100" s="164"/>
      <c r="H100" s="164"/>
      <c r="I100" s="164"/>
      <c r="J100" s="165">
        <f>J195</f>
        <v>0</v>
      </c>
      <c r="K100" s="162"/>
      <c r="L100" s="166"/>
    </row>
    <row r="101" spans="2:12" s="10" customFormat="1" ht="19.95" hidden="1" customHeight="1">
      <c r="B101" s="161"/>
      <c r="C101" s="162"/>
      <c r="D101" s="163" t="s">
        <v>120</v>
      </c>
      <c r="E101" s="164"/>
      <c r="F101" s="164"/>
      <c r="G101" s="164"/>
      <c r="H101" s="164"/>
      <c r="I101" s="164"/>
      <c r="J101" s="165">
        <f>J201</f>
        <v>0</v>
      </c>
      <c r="K101" s="162"/>
      <c r="L101" s="166"/>
    </row>
    <row r="102" spans="2:12" s="10" customFormat="1" ht="19.95" hidden="1" customHeight="1">
      <c r="B102" s="161"/>
      <c r="C102" s="162"/>
      <c r="D102" s="163" t="s">
        <v>121</v>
      </c>
      <c r="E102" s="164"/>
      <c r="F102" s="164"/>
      <c r="G102" s="164"/>
      <c r="H102" s="164"/>
      <c r="I102" s="164"/>
      <c r="J102" s="165">
        <f>J228</f>
        <v>0</v>
      </c>
      <c r="K102" s="162"/>
      <c r="L102" s="166"/>
    </row>
    <row r="103" spans="2:12" s="10" customFormat="1" ht="19.95" hidden="1" customHeight="1">
      <c r="B103" s="161"/>
      <c r="C103" s="162"/>
      <c r="D103" s="163" t="s">
        <v>122</v>
      </c>
      <c r="E103" s="164"/>
      <c r="F103" s="164"/>
      <c r="G103" s="164"/>
      <c r="H103" s="164"/>
      <c r="I103" s="164"/>
      <c r="J103" s="165">
        <f>J234</f>
        <v>0</v>
      </c>
      <c r="K103" s="162"/>
      <c r="L103" s="166"/>
    </row>
    <row r="104" spans="2:12" s="9" customFormat="1" ht="24.9" hidden="1" customHeight="1">
      <c r="B104" s="155"/>
      <c r="C104" s="156"/>
      <c r="D104" s="157" t="s">
        <v>123</v>
      </c>
      <c r="E104" s="158"/>
      <c r="F104" s="158"/>
      <c r="G104" s="158"/>
      <c r="H104" s="158"/>
      <c r="I104" s="158"/>
      <c r="J104" s="159">
        <f>J236</f>
        <v>0</v>
      </c>
      <c r="K104" s="156"/>
      <c r="L104" s="160"/>
    </row>
    <row r="105" spans="2:12" s="10" customFormat="1" ht="19.95" hidden="1" customHeight="1">
      <c r="B105" s="161"/>
      <c r="C105" s="162"/>
      <c r="D105" s="163" t="s">
        <v>124</v>
      </c>
      <c r="E105" s="164"/>
      <c r="F105" s="164"/>
      <c r="G105" s="164"/>
      <c r="H105" s="164"/>
      <c r="I105" s="164"/>
      <c r="J105" s="165">
        <f>J237</f>
        <v>0</v>
      </c>
      <c r="K105" s="162"/>
      <c r="L105" s="166"/>
    </row>
    <row r="106" spans="2:12" s="10" customFormat="1" ht="19.95" hidden="1" customHeight="1">
      <c r="B106" s="161"/>
      <c r="C106" s="162"/>
      <c r="D106" s="163" t="s">
        <v>125</v>
      </c>
      <c r="E106" s="164"/>
      <c r="F106" s="164"/>
      <c r="G106" s="164"/>
      <c r="H106" s="164"/>
      <c r="I106" s="164"/>
      <c r="J106" s="165">
        <f>J254</f>
        <v>0</v>
      </c>
      <c r="K106" s="162"/>
      <c r="L106" s="166"/>
    </row>
    <row r="107" spans="2:12" s="10" customFormat="1" ht="19.95" hidden="1" customHeight="1">
      <c r="B107" s="161"/>
      <c r="C107" s="162"/>
      <c r="D107" s="163" t="s">
        <v>126</v>
      </c>
      <c r="E107" s="164"/>
      <c r="F107" s="164"/>
      <c r="G107" s="164"/>
      <c r="H107" s="164"/>
      <c r="I107" s="164"/>
      <c r="J107" s="165">
        <f>J270</f>
        <v>0</v>
      </c>
      <c r="K107" s="162"/>
      <c r="L107" s="166"/>
    </row>
    <row r="108" spans="2:12" s="10" customFormat="1" ht="19.95" hidden="1" customHeight="1">
      <c r="B108" s="161"/>
      <c r="C108" s="162"/>
      <c r="D108" s="163" t="s">
        <v>127</v>
      </c>
      <c r="E108" s="164"/>
      <c r="F108" s="164"/>
      <c r="G108" s="164"/>
      <c r="H108" s="164"/>
      <c r="I108" s="164"/>
      <c r="J108" s="165">
        <f>J325</f>
        <v>0</v>
      </c>
      <c r="K108" s="162"/>
      <c r="L108" s="166"/>
    </row>
    <row r="109" spans="2:12" s="10" customFormat="1" ht="19.95" hidden="1" customHeight="1">
      <c r="B109" s="161"/>
      <c r="C109" s="162"/>
      <c r="D109" s="163" t="s">
        <v>128</v>
      </c>
      <c r="E109" s="164"/>
      <c r="F109" s="164"/>
      <c r="G109" s="164"/>
      <c r="H109" s="164"/>
      <c r="I109" s="164"/>
      <c r="J109" s="165">
        <f>J329</f>
        <v>0</v>
      </c>
      <c r="K109" s="162"/>
      <c r="L109" s="166"/>
    </row>
    <row r="110" spans="2:12" s="10" customFormat="1" ht="19.95" hidden="1" customHeight="1">
      <c r="B110" s="161"/>
      <c r="C110" s="162"/>
      <c r="D110" s="163" t="s">
        <v>129</v>
      </c>
      <c r="E110" s="164"/>
      <c r="F110" s="164"/>
      <c r="G110" s="164"/>
      <c r="H110" s="164"/>
      <c r="I110" s="164"/>
      <c r="J110" s="165">
        <f>J334</f>
        <v>0</v>
      </c>
      <c r="K110" s="162"/>
      <c r="L110" s="166"/>
    </row>
    <row r="111" spans="2:12" s="10" customFormat="1" ht="19.95" hidden="1" customHeight="1">
      <c r="B111" s="161"/>
      <c r="C111" s="162"/>
      <c r="D111" s="163" t="s">
        <v>130</v>
      </c>
      <c r="E111" s="164"/>
      <c r="F111" s="164"/>
      <c r="G111" s="164"/>
      <c r="H111" s="164"/>
      <c r="I111" s="164"/>
      <c r="J111" s="165">
        <f>J347</f>
        <v>0</v>
      </c>
      <c r="K111" s="162"/>
      <c r="L111" s="166"/>
    </row>
    <row r="112" spans="2:12" s="10" customFormat="1" ht="19.95" hidden="1" customHeight="1">
      <c r="B112" s="161"/>
      <c r="C112" s="162"/>
      <c r="D112" s="163" t="s">
        <v>131</v>
      </c>
      <c r="E112" s="164"/>
      <c r="F112" s="164"/>
      <c r="G112" s="164"/>
      <c r="H112" s="164"/>
      <c r="I112" s="164"/>
      <c r="J112" s="165">
        <f>J368</f>
        <v>0</v>
      </c>
      <c r="K112" s="162"/>
      <c r="L112" s="166"/>
    </row>
    <row r="113" spans="1:31" s="10" customFormat="1" ht="19.95" hidden="1" customHeight="1">
      <c r="B113" s="161"/>
      <c r="C113" s="162"/>
      <c r="D113" s="163" t="s">
        <v>132</v>
      </c>
      <c r="E113" s="164"/>
      <c r="F113" s="164"/>
      <c r="G113" s="164"/>
      <c r="H113" s="164"/>
      <c r="I113" s="164"/>
      <c r="J113" s="165">
        <f>J378</f>
        <v>0</v>
      </c>
      <c r="K113" s="162"/>
      <c r="L113" s="166"/>
    </row>
    <row r="114" spans="1:31" s="10" customFormat="1" ht="19.95" hidden="1" customHeight="1">
      <c r="B114" s="161"/>
      <c r="C114" s="162"/>
      <c r="D114" s="163" t="s">
        <v>133</v>
      </c>
      <c r="E114" s="164"/>
      <c r="F114" s="164"/>
      <c r="G114" s="164"/>
      <c r="H114" s="164"/>
      <c r="I114" s="164"/>
      <c r="J114" s="165">
        <f>J385</f>
        <v>0</v>
      </c>
      <c r="K114" s="162"/>
      <c r="L114" s="166"/>
    </row>
    <row r="115" spans="1:31" s="10" customFormat="1" ht="19.95" hidden="1" customHeight="1">
      <c r="B115" s="161"/>
      <c r="C115" s="162"/>
      <c r="D115" s="163" t="s">
        <v>134</v>
      </c>
      <c r="E115" s="164"/>
      <c r="F115" s="164"/>
      <c r="G115" s="164"/>
      <c r="H115" s="164"/>
      <c r="I115" s="164"/>
      <c r="J115" s="165">
        <f>J392</f>
        <v>0</v>
      </c>
      <c r="K115" s="162"/>
      <c r="L115" s="166"/>
    </row>
    <row r="116" spans="1:31" s="10" customFormat="1" ht="19.95" hidden="1" customHeight="1">
      <c r="B116" s="161"/>
      <c r="C116" s="162"/>
      <c r="D116" s="163" t="s">
        <v>135</v>
      </c>
      <c r="E116" s="164"/>
      <c r="F116" s="164"/>
      <c r="G116" s="164"/>
      <c r="H116" s="164"/>
      <c r="I116" s="164"/>
      <c r="J116" s="165">
        <f>J412</f>
        <v>0</v>
      </c>
      <c r="K116" s="162"/>
      <c r="L116" s="166"/>
    </row>
    <row r="117" spans="1:31" s="10" customFormat="1" ht="19.95" hidden="1" customHeight="1">
      <c r="B117" s="161"/>
      <c r="C117" s="162"/>
      <c r="D117" s="163" t="s">
        <v>136</v>
      </c>
      <c r="E117" s="164"/>
      <c r="F117" s="164"/>
      <c r="G117" s="164"/>
      <c r="H117" s="164"/>
      <c r="I117" s="164"/>
      <c r="J117" s="165">
        <f>J422</f>
        <v>0</v>
      </c>
      <c r="K117" s="162"/>
      <c r="L117" s="166"/>
    </row>
    <row r="118" spans="1:31" s="10" customFormat="1" ht="19.95" hidden="1" customHeight="1">
      <c r="B118" s="161"/>
      <c r="C118" s="162"/>
      <c r="D118" s="163" t="s">
        <v>137</v>
      </c>
      <c r="E118" s="164"/>
      <c r="F118" s="164"/>
      <c r="G118" s="164"/>
      <c r="H118" s="164"/>
      <c r="I118" s="164"/>
      <c r="J118" s="165">
        <f>J449</f>
        <v>0</v>
      </c>
      <c r="K118" s="162"/>
      <c r="L118" s="166"/>
    </row>
    <row r="119" spans="1:31" s="9" customFormat="1" ht="21.75" hidden="1" customHeight="1">
      <c r="B119" s="155"/>
      <c r="C119" s="156"/>
      <c r="D119" s="167" t="s">
        <v>138</v>
      </c>
      <c r="E119" s="156"/>
      <c r="F119" s="156"/>
      <c r="G119" s="156"/>
      <c r="H119" s="156"/>
      <c r="I119" s="156"/>
      <c r="J119" s="168">
        <f>J453</f>
        <v>0</v>
      </c>
      <c r="K119" s="156"/>
      <c r="L119" s="160"/>
    </row>
    <row r="120" spans="1:31" s="2" customFormat="1" ht="21.75" hidden="1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5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6.9" hidden="1" customHeight="1">
      <c r="A121" s="34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5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ht="10.199999999999999" hidden="1"/>
    <row r="123" spans="1:31" ht="10.199999999999999" hidden="1"/>
    <row r="124" spans="1:31" ht="10.199999999999999" hidden="1"/>
    <row r="125" spans="1:31" s="2" customFormat="1" ht="6.9" customHeight="1">
      <c r="A125" s="34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55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24.9" customHeight="1">
      <c r="A126" s="34"/>
      <c r="B126" s="35"/>
      <c r="C126" s="23" t="s">
        <v>139</v>
      </c>
      <c r="D126" s="36"/>
      <c r="E126" s="36"/>
      <c r="F126" s="36"/>
      <c r="G126" s="36"/>
      <c r="H126" s="36"/>
      <c r="I126" s="36"/>
      <c r="J126" s="36"/>
      <c r="K126" s="36"/>
      <c r="L126" s="55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6.9" customHeight="1">
      <c r="A127" s="34"/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55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2" customHeight="1">
      <c r="A128" s="34"/>
      <c r="B128" s="35"/>
      <c r="C128" s="29" t="s">
        <v>14</v>
      </c>
      <c r="D128" s="36"/>
      <c r="E128" s="36"/>
      <c r="F128" s="36"/>
      <c r="G128" s="36"/>
      <c r="H128" s="36"/>
      <c r="I128" s="36"/>
      <c r="J128" s="36"/>
      <c r="K128" s="36"/>
      <c r="L128" s="55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6.5" customHeight="1">
      <c r="A129" s="34"/>
      <c r="B129" s="35"/>
      <c r="C129" s="36"/>
      <c r="D129" s="36"/>
      <c r="E129" s="316" t="str">
        <f>E7</f>
        <v>Prevádzka na spracovanie a balenie húb</v>
      </c>
      <c r="F129" s="317"/>
      <c r="G129" s="317"/>
      <c r="H129" s="317"/>
      <c r="I129" s="36"/>
      <c r="J129" s="36"/>
      <c r="K129" s="36"/>
      <c r="L129" s="55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2" customHeight="1">
      <c r="A130" s="34"/>
      <c r="B130" s="35"/>
      <c r="C130" s="29" t="s">
        <v>109</v>
      </c>
      <c r="D130" s="36"/>
      <c r="E130" s="36"/>
      <c r="F130" s="36"/>
      <c r="G130" s="36"/>
      <c r="H130" s="36"/>
      <c r="I130" s="36"/>
      <c r="J130" s="36"/>
      <c r="K130" s="36"/>
      <c r="L130" s="55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16.5" customHeight="1">
      <c r="A131" s="34"/>
      <c r="B131" s="35"/>
      <c r="C131" s="36"/>
      <c r="D131" s="36"/>
      <c r="E131" s="265" t="str">
        <f>E9</f>
        <v>a - Stavebná časť</v>
      </c>
      <c r="F131" s="318"/>
      <c r="G131" s="318"/>
      <c r="H131" s="318"/>
      <c r="I131" s="36"/>
      <c r="J131" s="36"/>
      <c r="K131" s="36"/>
      <c r="L131" s="55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6.9" customHeight="1">
      <c r="A132" s="34"/>
      <c r="B132" s="35"/>
      <c r="C132" s="36"/>
      <c r="D132" s="36"/>
      <c r="E132" s="36"/>
      <c r="F132" s="36"/>
      <c r="G132" s="36"/>
      <c r="H132" s="36"/>
      <c r="I132" s="36"/>
      <c r="J132" s="36"/>
      <c r="K132" s="36"/>
      <c r="L132" s="55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12" customHeight="1">
      <c r="A133" s="34"/>
      <c r="B133" s="35"/>
      <c r="C133" s="29" t="s">
        <v>18</v>
      </c>
      <c r="D133" s="36"/>
      <c r="E133" s="36"/>
      <c r="F133" s="27" t="str">
        <f>F12</f>
        <v xml:space="preserve"> </v>
      </c>
      <c r="G133" s="36"/>
      <c r="H133" s="36"/>
      <c r="I133" s="29" t="s">
        <v>20</v>
      </c>
      <c r="J133" s="70">
        <f>IF(J12="","",J12)</f>
        <v>44627</v>
      </c>
      <c r="K133" s="36"/>
      <c r="L133" s="55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2" customFormat="1" ht="6.9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5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5" s="2" customFormat="1" ht="15.15" customHeight="1">
      <c r="A135" s="34"/>
      <c r="B135" s="35"/>
      <c r="C135" s="29" t="s">
        <v>21</v>
      </c>
      <c r="D135" s="36"/>
      <c r="E135" s="36"/>
      <c r="F135" s="27" t="str">
        <f>E15</f>
        <v>Kupec Ján</v>
      </c>
      <c r="G135" s="36"/>
      <c r="H135" s="36"/>
      <c r="I135" s="29" t="s">
        <v>27</v>
      </c>
      <c r="J135" s="32" t="str">
        <f>E21</f>
        <v>Konstrukt Steel s.r.o.</v>
      </c>
      <c r="K135" s="36"/>
      <c r="L135" s="55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5" s="2" customFormat="1" ht="15.15" customHeight="1">
      <c r="A136" s="34"/>
      <c r="B136" s="35"/>
      <c r="C136" s="29" t="s">
        <v>25</v>
      </c>
      <c r="D136" s="36"/>
      <c r="E136" s="36"/>
      <c r="F136" s="27" t="str">
        <f>IF(E18="","",E18)</f>
        <v>Vyplň údaj</v>
      </c>
      <c r="G136" s="36"/>
      <c r="H136" s="36"/>
      <c r="I136" s="29" t="s">
        <v>31</v>
      </c>
      <c r="J136" s="32" t="str">
        <f>E24</f>
        <v>Matej Štugner</v>
      </c>
      <c r="K136" s="36"/>
      <c r="L136" s="55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5" s="2" customFormat="1" ht="10.35" customHeight="1">
      <c r="A137" s="34"/>
      <c r="B137" s="35"/>
      <c r="C137" s="36"/>
      <c r="D137" s="36"/>
      <c r="E137" s="36"/>
      <c r="F137" s="36"/>
      <c r="G137" s="36"/>
      <c r="H137" s="36"/>
      <c r="I137" s="36"/>
      <c r="J137" s="36"/>
      <c r="K137" s="36"/>
      <c r="L137" s="55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5" s="11" customFormat="1" ht="29.25" customHeight="1">
      <c r="A138" s="169"/>
      <c r="B138" s="170"/>
      <c r="C138" s="171" t="s">
        <v>140</v>
      </c>
      <c r="D138" s="172" t="s">
        <v>59</v>
      </c>
      <c r="E138" s="172" t="s">
        <v>55</v>
      </c>
      <c r="F138" s="172" t="s">
        <v>56</v>
      </c>
      <c r="G138" s="172" t="s">
        <v>141</v>
      </c>
      <c r="H138" s="172" t="s">
        <v>142</v>
      </c>
      <c r="I138" s="172" t="s">
        <v>143</v>
      </c>
      <c r="J138" s="173" t="s">
        <v>113</v>
      </c>
      <c r="K138" s="174" t="s">
        <v>144</v>
      </c>
      <c r="L138" s="175"/>
      <c r="M138" s="79" t="s">
        <v>1</v>
      </c>
      <c r="N138" s="80" t="s">
        <v>38</v>
      </c>
      <c r="O138" s="80" t="s">
        <v>145</v>
      </c>
      <c r="P138" s="80" t="s">
        <v>146</v>
      </c>
      <c r="Q138" s="80" t="s">
        <v>147</v>
      </c>
      <c r="R138" s="80" t="s">
        <v>148</v>
      </c>
      <c r="S138" s="80" t="s">
        <v>149</v>
      </c>
      <c r="T138" s="81" t="s">
        <v>150</v>
      </c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</row>
    <row r="139" spans="1:65" s="2" customFormat="1" ht="22.8" customHeight="1">
      <c r="A139" s="34"/>
      <c r="B139" s="35"/>
      <c r="C139" s="86" t="s">
        <v>114</v>
      </c>
      <c r="D139" s="36"/>
      <c r="E139" s="36"/>
      <c r="F139" s="36"/>
      <c r="G139" s="36"/>
      <c r="H139" s="36"/>
      <c r="I139" s="36"/>
      <c r="J139" s="176">
        <f>BK139</f>
        <v>0</v>
      </c>
      <c r="K139" s="36"/>
      <c r="L139" s="39"/>
      <c r="M139" s="82"/>
      <c r="N139" s="177"/>
      <c r="O139" s="83"/>
      <c r="P139" s="178">
        <f>P140+P236+P453</f>
        <v>0</v>
      </c>
      <c r="Q139" s="83"/>
      <c r="R139" s="178">
        <f>R140+R236+R453</f>
        <v>323.48703760999996</v>
      </c>
      <c r="S139" s="83"/>
      <c r="T139" s="179">
        <f>T140+T236+T453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73</v>
      </c>
      <c r="AU139" s="17" t="s">
        <v>115</v>
      </c>
      <c r="BK139" s="180">
        <f>BK140+BK236+BK453</f>
        <v>0</v>
      </c>
    </row>
    <row r="140" spans="1:65" s="12" customFormat="1" ht="25.95" customHeight="1">
      <c r="B140" s="181"/>
      <c r="C140" s="182"/>
      <c r="D140" s="183" t="s">
        <v>73</v>
      </c>
      <c r="E140" s="184" t="s">
        <v>151</v>
      </c>
      <c r="F140" s="184" t="s">
        <v>152</v>
      </c>
      <c r="G140" s="182"/>
      <c r="H140" s="182"/>
      <c r="I140" s="185"/>
      <c r="J140" s="168">
        <f>BK140</f>
        <v>0</v>
      </c>
      <c r="K140" s="182"/>
      <c r="L140" s="186"/>
      <c r="M140" s="187"/>
      <c r="N140" s="188"/>
      <c r="O140" s="188"/>
      <c r="P140" s="189">
        <f>P141+P166+P195+P201+P228+P234</f>
        <v>0</v>
      </c>
      <c r="Q140" s="188"/>
      <c r="R140" s="189">
        <f>R141+R166+R195+R201+R228+R234</f>
        <v>248.61847267999997</v>
      </c>
      <c r="S140" s="188"/>
      <c r="T140" s="190">
        <f>T141+T166+T195+T201+T228+T234</f>
        <v>0</v>
      </c>
      <c r="AR140" s="191" t="s">
        <v>82</v>
      </c>
      <c r="AT140" s="192" t="s">
        <v>73</v>
      </c>
      <c r="AU140" s="192" t="s">
        <v>74</v>
      </c>
      <c r="AY140" s="191" t="s">
        <v>153</v>
      </c>
      <c r="BK140" s="193">
        <f>BK141+BK166+BK195+BK201+BK228+BK234</f>
        <v>0</v>
      </c>
    </row>
    <row r="141" spans="1:65" s="12" customFormat="1" ht="22.8" customHeight="1">
      <c r="B141" s="181"/>
      <c r="C141" s="182"/>
      <c r="D141" s="183" t="s">
        <v>73</v>
      </c>
      <c r="E141" s="194" t="s">
        <v>82</v>
      </c>
      <c r="F141" s="194" t="s">
        <v>154</v>
      </c>
      <c r="G141" s="182"/>
      <c r="H141" s="182"/>
      <c r="I141" s="185"/>
      <c r="J141" s="195">
        <f>BK141</f>
        <v>0</v>
      </c>
      <c r="K141" s="182"/>
      <c r="L141" s="186"/>
      <c r="M141" s="187"/>
      <c r="N141" s="188"/>
      <c r="O141" s="188"/>
      <c r="P141" s="189">
        <f>SUM(P142:P165)</f>
        <v>0</v>
      </c>
      <c r="Q141" s="188"/>
      <c r="R141" s="189">
        <f>SUM(R142:R165)</f>
        <v>3.7080000000000002</v>
      </c>
      <c r="S141" s="188"/>
      <c r="T141" s="190">
        <f>SUM(T142:T165)</f>
        <v>0</v>
      </c>
      <c r="AR141" s="191" t="s">
        <v>82</v>
      </c>
      <c r="AT141" s="192" t="s">
        <v>73</v>
      </c>
      <c r="AU141" s="192" t="s">
        <v>82</v>
      </c>
      <c r="AY141" s="191" t="s">
        <v>153</v>
      </c>
      <c r="BK141" s="193">
        <f>SUM(BK142:BK165)</f>
        <v>0</v>
      </c>
    </row>
    <row r="142" spans="1:65" s="2" customFormat="1" ht="33" customHeight="1">
      <c r="A142" s="34"/>
      <c r="B142" s="35"/>
      <c r="C142" s="196" t="s">
        <v>82</v>
      </c>
      <c r="D142" s="196" t="s">
        <v>155</v>
      </c>
      <c r="E142" s="197" t="s">
        <v>156</v>
      </c>
      <c r="F142" s="198" t="s">
        <v>157</v>
      </c>
      <c r="G142" s="199" t="s">
        <v>158</v>
      </c>
      <c r="H142" s="200">
        <v>28.8</v>
      </c>
      <c r="I142" s="201"/>
      <c r="J142" s="200">
        <f>ROUND(I142*H142,3)</f>
        <v>0</v>
      </c>
      <c r="K142" s="202"/>
      <c r="L142" s="39"/>
      <c r="M142" s="203" t="s">
        <v>1</v>
      </c>
      <c r="N142" s="204" t="s">
        <v>40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159</v>
      </c>
      <c r="AT142" s="207" t="s">
        <v>155</v>
      </c>
      <c r="AU142" s="207" t="s">
        <v>160</v>
      </c>
      <c r="AY142" s="17" t="s">
        <v>153</v>
      </c>
      <c r="BE142" s="208">
        <f>IF(N142="základná",J142,0)</f>
        <v>0</v>
      </c>
      <c r="BF142" s="208">
        <f>IF(N142="znížená",J142,0)</f>
        <v>0</v>
      </c>
      <c r="BG142" s="208">
        <f>IF(N142="zákl. prenesená",J142,0)</f>
        <v>0</v>
      </c>
      <c r="BH142" s="208">
        <f>IF(N142="zníž. prenesená",J142,0)</f>
        <v>0</v>
      </c>
      <c r="BI142" s="208">
        <f>IF(N142="nulová",J142,0)</f>
        <v>0</v>
      </c>
      <c r="BJ142" s="17" t="s">
        <v>160</v>
      </c>
      <c r="BK142" s="209">
        <f>ROUND(I142*H142,3)</f>
        <v>0</v>
      </c>
      <c r="BL142" s="17" t="s">
        <v>159</v>
      </c>
      <c r="BM142" s="207" t="s">
        <v>161</v>
      </c>
    </row>
    <row r="143" spans="1:65" s="13" customFormat="1" ht="10.199999999999999">
      <c r="B143" s="210"/>
      <c r="C143" s="211"/>
      <c r="D143" s="212" t="s">
        <v>162</v>
      </c>
      <c r="E143" s="213" t="s">
        <v>1</v>
      </c>
      <c r="F143" s="214" t="s">
        <v>163</v>
      </c>
      <c r="G143" s="211"/>
      <c r="H143" s="215">
        <v>28.8</v>
      </c>
      <c r="I143" s="216"/>
      <c r="J143" s="211"/>
      <c r="K143" s="211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162</v>
      </c>
      <c r="AU143" s="221" t="s">
        <v>160</v>
      </c>
      <c r="AV143" s="13" t="s">
        <v>160</v>
      </c>
      <c r="AW143" s="13" t="s">
        <v>29</v>
      </c>
      <c r="AX143" s="13" t="s">
        <v>82</v>
      </c>
      <c r="AY143" s="221" t="s">
        <v>153</v>
      </c>
    </row>
    <row r="144" spans="1:65" s="2" customFormat="1" ht="21.75" customHeight="1">
      <c r="A144" s="34"/>
      <c r="B144" s="35"/>
      <c r="C144" s="196" t="s">
        <v>160</v>
      </c>
      <c r="D144" s="196" t="s">
        <v>155</v>
      </c>
      <c r="E144" s="197" t="s">
        <v>164</v>
      </c>
      <c r="F144" s="198" t="s">
        <v>165</v>
      </c>
      <c r="G144" s="199" t="s">
        <v>158</v>
      </c>
      <c r="H144" s="200">
        <v>110.67</v>
      </c>
      <c r="I144" s="201"/>
      <c r="J144" s="200">
        <f>ROUND(I144*H144,3)</f>
        <v>0</v>
      </c>
      <c r="K144" s="202"/>
      <c r="L144" s="39"/>
      <c r="M144" s="203" t="s">
        <v>1</v>
      </c>
      <c r="N144" s="204" t="s">
        <v>40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159</v>
      </c>
      <c r="AT144" s="207" t="s">
        <v>155</v>
      </c>
      <c r="AU144" s="207" t="s">
        <v>160</v>
      </c>
      <c r="AY144" s="17" t="s">
        <v>153</v>
      </c>
      <c r="BE144" s="208">
        <f>IF(N144="základná",J144,0)</f>
        <v>0</v>
      </c>
      <c r="BF144" s="208">
        <f>IF(N144="znížená",J144,0)</f>
        <v>0</v>
      </c>
      <c r="BG144" s="208">
        <f>IF(N144="zákl. prenesená",J144,0)</f>
        <v>0</v>
      </c>
      <c r="BH144" s="208">
        <f>IF(N144="zníž. prenesená",J144,0)</f>
        <v>0</v>
      </c>
      <c r="BI144" s="208">
        <f>IF(N144="nulová",J144,0)</f>
        <v>0</v>
      </c>
      <c r="BJ144" s="17" t="s">
        <v>160</v>
      </c>
      <c r="BK144" s="209">
        <f>ROUND(I144*H144,3)</f>
        <v>0</v>
      </c>
      <c r="BL144" s="17" t="s">
        <v>159</v>
      </c>
      <c r="BM144" s="207" t="s">
        <v>166</v>
      </c>
    </row>
    <row r="145" spans="1:65" s="13" customFormat="1" ht="10.199999999999999">
      <c r="B145" s="210"/>
      <c r="C145" s="211"/>
      <c r="D145" s="212" t="s">
        <v>162</v>
      </c>
      <c r="E145" s="213" t="s">
        <v>1</v>
      </c>
      <c r="F145" s="214" t="s">
        <v>167</v>
      </c>
      <c r="G145" s="211"/>
      <c r="H145" s="215">
        <v>110.67</v>
      </c>
      <c r="I145" s="216"/>
      <c r="J145" s="211"/>
      <c r="K145" s="211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162</v>
      </c>
      <c r="AU145" s="221" t="s">
        <v>160</v>
      </c>
      <c r="AV145" s="13" t="s">
        <v>160</v>
      </c>
      <c r="AW145" s="13" t="s">
        <v>29</v>
      </c>
      <c r="AX145" s="13" t="s">
        <v>82</v>
      </c>
      <c r="AY145" s="221" t="s">
        <v>153</v>
      </c>
    </row>
    <row r="146" spans="1:65" s="2" customFormat="1" ht="21.75" customHeight="1">
      <c r="A146" s="34"/>
      <c r="B146" s="35"/>
      <c r="C146" s="196" t="s">
        <v>168</v>
      </c>
      <c r="D146" s="196" t="s">
        <v>155</v>
      </c>
      <c r="E146" s="197" t="s">
        <v>169</v>
      </c>
      <c r="F146" s="198" t="s">
        <v>170</v>
      </c>
      <c r="G146" s="199" t="s">
        <v>158</v>
      </c>
      <c r="H146" s="200">
        <v>29.533999999999999</v>
      </c>
      <c r="I146" s="201"/>
      <c r="J146" s="200">
        <f>ROUND(I146*H146,3)</f>
        <v>0</v>
      </c>
      <c r="K146" s="202"/>
      <c r="L146" s="39"/>
      <c r="M146" s="203" t="s">
        <v>1</v>
      </c>
      <c r="N146" s="204" t="s">
        <v>40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159</v>
      </c>
      <c r="AT146" s="207" t="s">
        <v>155</v>
      </c>
      <c r="AU146" s="207" t="s">
        <v>160</v>
      </c>
      <c r="AY146" s="17" t="s">
        <v>153</v>
      </c>
      <c r="BE146" s="208">
        <f>IF(N146="základná",J146,0)</f>
        <v>0</v>
      </c>
      <c r="BF146" s="208">
        <f>IF(N146="znížená",J146,0)</f>
        <v>0</v>
      </c>
      <c r="BG146" s="208">
        <f>IF(N146="zákl. prenesená",J146,0)</f>
        <v>0</v>
      </c>
      <c r="BH146" s="208">
        <f>IF(N146="zníž. prenesená",J146,0)</f>
        <v>0</v>
      </c>
      <c r="BI146" s="208">
        <f>IF(N146="nulová",J146,0)</f>
        <v>0</v>
      </c>
      <c r="BJ146" s="17" t="s">
        <v>160</v>
      </c>
      <c r="BK146" s="209">
        <f>ROUND(I146*H146,3)</f>
        <v>0</v>
      </c>
      <c r="BL146" s="17" t="s">
        <v>159</v>
      </c>
      <c r="BM146" s="207" t="s">
        <v>171</v>
      </c>
    </row>
    <row r="147" spans="1:65" s="14" customFormat="1" ht="10.199999999999999">
      <c r="B147" s="222"/>
      <c r="C147" s="223"/>
      <c r="D147" s="212" t="s">
        <v>162</v>
      </c>
      <c r="E147" s="224" t="s">
        <v>1</v>
      </c>
      <c r="F147" s="225" t="s">
        <v>172</v>
      </c>
      <c r="G147" s="223"/>
      <c r="H147" s="224" t="s">
        <v>1</v>
      </c>
      <c r="I147" s="226"/>
      <c r="J147" s="223"/>
      <c r="K147" s="223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162</v>
      </c>
      <c r="AU147" s="231" t="s">
        <v>160</v>
      </c>
      <c r="AV147" s="14" t="s">
        <v>82</v>
      </c>
      <c r="AW147" s="14" t="s">
        <v>29</v>
      </c>
      <c r="AX147" s="14" t="s">
        <v>74</v>
      </c>
      <c r="AY147" s="231" t="s">
        <v>153</v>
      </c>
    </row>
    <row r="148" spans="1:65" s="13" customFormat="1" ht="10.199999999999999">
      <c r="B148" s="210"/>
      <c r="C148" s="211"/>
      <c r="D148" s="212" t="s">
        <v>162</v>
      </c>
      <c r="E148" s="213" t="s">
        <v>1</v>
      </c>
      <c r="F148" s="214" t="s">
        <v>173</v>
      </c>
      <c r="G148" s="211"/>
      <c r="H148" s="215">
        <v>27.86</v>
      </c>
      <c r="I148" s="216"/>
      <c r="J148" s="211"/>
      <c r="K148" s="211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162</v>
      </c>
      <c r="AU148" s="221" t="s">
        <v>160</v>
      </c>
      <c r="AV148" s="13" t="s">
        <v>160</v>
      </c>
      <c r="AW148" s="13" t="s">
        <v>29</v>
      </c>
      <c r="AX148" s="13" t="s">
        <v>74</v>
      </c>
      <c r="AY148" s="221" t="s">
        <v>153</v>
      </c>
    </row>
    <row r="149" spans="1:65" s="14" customFormat="1" ht="10.199999999999999">
      <c r="B149" s="222"/>
      <c r="C149" s="223"/>
      <c r="D149" s="212" t="s">
        <v>162</v>
      </c>
      <c r="E149" s="224" t="s">
        <v>1</v>
      </c>
      <c r="F149" s="225" t="s">
        <v>174</v>
      </c>
      <c r="G149" s="223"/>
      <c r="H149" s="224" t="s">
        <v>1</v>
      </c>
      <c r="I149" s="226"/>
      <c r="J149" s="223"/>
      <c r="K149" s="223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162</v>
      </c>
      <c r="AU149" s="231" t="s">
        <v>160</v>
      </c>
      <c r="AV149" s="14" t="s">
        <v>82</v>
      </c>
      <c r="AW149" s="14" t="s">
        <v>29</v>
      </c>
      <c r="AX149" s="14" t="s">
        <v>74</v>
      </c>
      <c r="AY149" s="231" t="s">
        <v>153</v>
      </c>
    </row>
    <row r="150" spans="1:65" s="13" customFormat="1" ht="10.199999999999999">
      <c r="B150" s="210"/>
      <c r="C150" s="211"/>
      <c r="D150" s="212" t="s">
        <v>162</v>
      </c>
      <c r="E150" s="213" t="s">
        <v>1</v>
      </c>
      <c r="F150" s="214" t="s">
        <v>175</v>
      </c>
      <c r="G150" s="211"/>
      <c r="H150" s="215">
        <v>0.192</v>
      </c>
      <c r="I150" s="216"/>
      <c r="J150" s="211"/>
      <c r="K150" s="211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162</v>
      </c>
      <c r="AU150" s="221" t="s">
        <v>160</v>
      </c>
      <c r="AV150" s="13" t="s">
        <v>160</v>
      </c>
      <c r="AW150" s="13" t="s">
        <v>29</v>
      </c>
      <c r="AX150" s="13" t="s">
        <v>74</v>
      </c>
      <c r="AY150" s="221" t="s">
        <v>153</v>
      </c>
    </row>
    <row r="151" spans="1:65" s="14" customFormat="1" ht="10.199999999999999">
      <c r="B151" s="222"/>
      <c r="C151" s="223"/>
      <c r="D151" s="212" t="s">
        <v>162</v>
      </c>
      <c r="E151" s="224" t="s">
        <v>1</v>
      </c>
      <c r="F151" s="225" t="s">
        <v>176</v>
      </c>
      <c r="G151" s="223"/>
      <c r="H151" s="224" t="s">
        <v>1</v>
      </c>
      <c r="I151" s="226"/>
      <c r="J151" s="223"/>
      <c r="K151" s="223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162</v>
      </c>
      <c r="AU151" s="231" t="s">
        <v>160</v>
      </c>
      <c r="AV151" s="14" t="s">
        <v>82</v>
      </c>
      <c r="AW151" s="14" t="s">
        <v>29</v>
      </c>
      <c r="AX151" s="14" t="s">
        <v>74</v>
      </c>
      <c r="AY151" s="231" t="s">
        <v>153</v>
      </c>
    </row>
    <row r="152" spans="1:65" s="13" customFormat="1" ht="10.199999999999999">
      <c r="B152" s="210"/>
      <c r="C152" s="211"/>
      <c r="D152" s="212" t="s">
        <v>162</v>
      </c>
      <c r="E152" s="213" t="s">
        <v>1</v>
      </c>
      <c r="F152" s="214" t="s">
        <v>177</v>
      </c>
      <c r="G152" s="211"/>
      <c r="H152" s="215">
        <v>0.88200000000000001</v>
      </c>
      <c r="I152" s="216"/>
      <c r="J152" s="211"/>
      <c r="K152" s="211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162</v>
      </c>
      <c r="AU152" s="221" t="s">
        <v>160</v>
      </c>
      <c r="AV152" s="13" t="s">
        <v>160</v>
      </c>
      <c r="AW152" s="13" t="s">
        <v>29</v>
      </c>
      <c r="AX152" s="13" t="s">
        <v>74</v>
      </c>
      <c r="AY152" s="221" t="s">
        <v>153</v>
      </c>
    </row>
    <row r="153" spans="1:65" s="13" customFormat="1" ht="10.199999999999999">
      <c r="B153" s="210"/>
      <c r="C153" s="211"/>
      <c r="D153" s="212" t="s">
        <v>162</v>
      </c>
      <c r="E153" s="213" t="s">
        <v>1</v>
      </c>
      <c r="F153" s="214" t="s">
        <v>178</v>
      </c>
      <c r="G153" s="211"/>
      <c r="H153" s="215">
        <v>0.6</v>
      </c>
      <c r="I153" s="216"/>
      <c r="J153" s="211"/>
      <c r="K153" s="211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162</v>
      </c>
      <c r="AU153" s="221" t="s">
        <v>160</v>
      </c>
      <c r="AV153" s="13" t="s">
        <v>160</v>
      </c>
      <c r="AW153" s="13" t="s">
        <v>29</v>
      </c>
      <c r="AX153" s="13" t="s">
        <v>74</v>
      </c>
      <c r="AY153" s="221" t="s">
        <v>153</v>
      </c>
    </row>
    <row r="154" spans="1:65" s="15" customFormat="1" ht="10.199999999999999">
      <c r="B154" s="232"/>
      <c r="C154" s="233"/>
      <c r="D154" s="212" t="s">
        <v>162</v>
      </c>
      <c r="E154" s="234" t="s">
        <v>1</v>
      </c>
      <c r="F154" s="235" t="s">
        <v>179</v>
      </c>
      <c r="G154" s="233"/>
      <c r="H154" s="236">
        <v>29.534000000000002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162</v>
      </c>
      <c r="AU154" s="242" t="s">
        <v>160</v>
      </c>
      <c r="AV154" s="15" t="s">
        <v>159</v>
      </c>
      <c r="AW154" s="15" t="s">
        <v>29</v>
      </c>
      <c r="AX154" s="15" t="s">
        <v>82</v>
      </c>
      <c r="AY154" s="242" t="s">
        <v>153</v>
      </c>
    </row>
    <row r="155" spans="1:65" s="2" customFormat="1" ht="37.799999999999997" customHeight="1">
      <c r="A155" s="34"/>
      <c r="B155" s="35"/>
      <c r="C155" s="196" t="s">
        <v>159</v>
      </c>
      <c r="D155" s="196" t="s">
        <v>155</v>
      </c>
      <c r="E155" s="197" t="s">
        <v>180</v>
      </c>
      <c r="F155" s="198" t="s">
        <v>181</v>
      </c>
      <c r="G155" s="199" t="s">
        <v>158</v>
      </c>
      <c r="H155" s="200">
        <v>29.533999999999999</v>
      </c>
      <c r="I155" s="201"/>
      <c r="J155" s="200">
        <f>ROUND(I155*H155,3)</f>
        <v>0</v>
      </c>
      <c r="K155" s="202"/>
      <c r="L155" s="39"/>
      <c r="M155" s="203" t="s">
        <v>1</v>
      </c>
      <c r="N155" s="204" t="s">
        <v>40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7" t="s">
        <v>159</v>
      </c>
      <c r="AT155" s="207" t="s">
        <v>155</v>
      </c>
      <c r="AU155" s="207" t="s">
        <v>160</v>
      </c>
      <c r="AY155" s="17" t="s">
        <v>153</v>
      </c>
      <c r="BE155" s="208">
        <f>IF(N155="základná",J155,0)</f>
        <v>0</v>
      </c>
      <c r="BF155" s="208">
        <f>IF(N155="znížená",J155,0)</f>
        <v>0</v>
      </c>
      <c r="BG155" s="208">
        <f>IF(N155="zákl. prenesená",J155,0)</f>
        <v>0</v>
      </c>
      <c r="BH155" s="208">
        <f>IF(N155="zníž. prenesená",J155,0)</f>
        <v>0</v>
      </c>
      <c r="BI155" s="208">
        <f>IF(N155="nulová",J155,0)</f>
        <v>0</v>
      </c>
      <c r="BJ155" s="17" t="s">
        <v>160</v>
      </c>
      <c r="BK155" s="209">
        <f>ROUND(I155*H155,3)</f>
        <v>0</v>
      </c>
      <c r="BL155" s="17" t="s">
        <v>159</v>
      </c>
      <c r="BM155" s="207" t="s">
        <v>182</v>
      </c>
    </row>
    <row r="156" spans="1:65" s="2" customFormat="1" ht="24.15" customHeight="1">
      <c r="A156" s="34"/>
      <c r="B156" s="35"/>
      <c r="C156" s="196" t="s">
        <v>183</v>
      </c>
      <c r="D156" s="196" t="s">
        <v>155</v>
      </c>
      <c r="E156" s="197" t="s">
        <v>184</v>
      </c>
      <c r="F156" s="198" t="s">
        <v>185</v>
      </c>
      <c r="G156" s="199" t="s">
        <v>158</v>
      </c>
      <c r="H156" s="200">
        <v>2.9529999999999998</v>
      </c>
      <c r="I156" s="201"/>
      <c r="J156" s="200">
        <f>ROUND(I156*H156,3)</f>
        <v>0</v>
      </c>
      <c r="K156" s="202"/>
      <c r="L156" s="39"/>
      <c r="M156" s="203" t="s">
        <v>1</v>
      </c>
      <c r="N156" s="204" t="s">
        <v>40</v>
      </c>
      <c r="O156" s="75"/>
      <c r="P156" s="205">
        <f>O156*H156</f>
        <v>0</v>
      </c>
      <c r="Q156" s="205">
        <v>0</v>
      </c>
      <c r="R156" s="205">
        <f>Q156*H156</f>
        <v>0</v>
      </c>
      <c r="S156" s="205">
        <v>0</v>
      </c>
      <c r="T156" s="20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159</v>
      </c>
      <c r="AT156" s="207" t="s">
        <v>155</v>
      </c>
      <c r="AU156" s="207" t="s">
        <v>160</v>
      </c>
      <c r="AY156" s="17" t="s">
        <v>153</v>
      </c>
      <c r="BE156" s="208">
        <f>IF(N156="základná",J156,0)</f>
        <v>0</v>
      </c>
      <c r="BF156" s="208">
        <f>IF(N156="znížená",J156,0)</f>
        <v>0</v>
      </c>
      <c r="BG156" s="208">
        <f>IF(N156="zákl. prenesená",J156,0)</f>
        <v>0</v>
      </c>
      <c r="BH156" s="208">
        <f>IF(N156="zníž. prenesená",J156,0)</f>
        <v>0</v>
      </c>
      <c r="BI156" s="208">
        <f>IF(N156="nulová",J156,0)</f>
        <v>0</v>
      </c>
      <c r="BJ156" s="17" t="s">
        <v>160</v>
      </c>
      <c r="BK156" s="209">
        <f>ROUND(I156*H156,3)</f>
        <v>0</v>
      </c>
      <c r="BL156" s="17" t="s">
        <v>159</v>
      </c>
      <c r="BM156" s="207" t="s">
        <v>186</v>
      </c>
    </row>
    <row r="157" spans="1:65" s="2" customFormat="1" ht="24.15" customHeight="1">
      <c r="A157" s="34"/>
      <c r="B157" s="35"/>
      <c r="C157" s="196" t="s">
        <v>187</v>
      </c>
      <c r="D157" s="196" t="s">
        <v>155</v>
      </c>
      <c r="E157" s="197" t="s">
        <v>188</v>
      </c>
      <c r="F157" s="198" t="s">
        <v>189</v>
      </c>
      <c r="G157" s="199" t="s">
        <v>158</v>
      </c>
      <c r="H157" s="200">
        <v>143.15700000000001</v>
      </c>
      <c r="I157" s="201"/>
      <c r="J157" s="200">
        <f>ROUND(I157*H157,3)</f>
        <v>0</v>
      </c>
      <c r="K157" s="202"/>
      <c r="L157" s="39"/>
      <c r="M157" s="203" t="s">
        <v>1</v>
      </c>
      <c r="N157" s="204" t="s">
        <v>40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7" t="s">
        <v>159</v>
      </c>
      <c r="AT157" s="207" t="s">
        <v>155</v>
      </c>
      <c r="AU157" s="207" t="s">
        <v>160</v>
      </c>
      <c r="AY157" s="17" t="s">
        <v>153</v>
      </c>
      <c r="BE157" s="208">
        <f>IF(N157="základná",J157,0)</f>
        <v>0</v>
      </c>
      <c r="BF157" s="208">
        <f>IF(N157="znížená",J157,0)</f>
        <v>0</v>
      </c>
      <c r="BG157" s="208">
        <f>IF(N157="zákl. prenesená",J157,0)</f>
        <v>0</v>
      </c>
      <c r="BH157" s="208">
        <f>IF(N157="zníž. prenesená",J157,0)</f>
        <v>0</v>
      </c>
      <c r="BI157" s="208">
        <f>IF(N157="nulová",J157,0)</f>
        <v>0</v>
      </c>
      <c r="BJ157" s="17" t="s">
        <v>160</v>
      </c>
      <c r="BK157" s="209">
        <f>ROUND(I157*H157,3)</f>
        <v>0</v>
      </c>
      <c r="BL157" s="17" t="s">
        <v>159</v>
      </c>
      <c r="BM157" s="207" t="s">
        <v>190</v>
      </c>
    </row>
    <row r="158" spans="1:65" s="13" customFormat="1" ht="10.199999999999999">
      <c r="B158" s="210"/>
      <c r="C158" s="211"/>
      <c r="D158" s="212" t="s">
        <v>162</v>
      </c>
      <c r="E158" s="213" t="s">
        <v>1</v>
      </c>
      <c r="F158" s="214" t="s">
        <v>191</v>
      </c>
      <c r="G158" s="211"/>
      <c r="H158" s="215">
        <v>143.15700000000001</v>
      </c>
      <c r="I158" s="216"/>
      <c r="J158" s="211"/>
      <c r="K158" s="211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162</v>
      </c>
      <c r="AU158" s="221" t="s">
        <v>160</v>
      </c>
      <c r="AV158" s="13" t="s">
        <v>160</v>
      </c>
      <c r="AW158" s="13" t="s">
        <v>29</v>
      </c>
      <c r="AX158" s="13" t="s">
        <v>82</v>
      </c>
      <c r="AY158" s="221" t="s">
        <v>153</v>
      </c>
    </row>
    <row r="159" spans="1:65" s="2" customFormat="1" ht="24.15" customHeight="1">
      <c r="A159" s="34"/>
      <c r="B159" s="35"/>
      <c r="C159" s="196" t="s">
        <v>192</v>
      </c>
      <c r="D159" s="196" t="s">
        <v>155</v>
      </c>
      <c r="E159" s="197" t="s">
        <v>193</v>
      </c>
      <c r="F159" s="198" t="s">
        <v>194</v>
      </c>
      <c r="G159" s="199" t="s">
        <v>158</v>
      </c>
      <c r="H159" s="200">
        <v>51.216000000000001</v>
      </c>
      <c r="I159" s="201"/>
      <c r="J159" s="200">
        <f>ROUND(I159*H159,3)</f>
        <v>0</v>
      </c>
      <c r="K159" s="202"/>
      <c r="L159" s="39"/>
      <c r="M159" s="203" t="s">
        <v>1</v>
      </c>
      <c r="N159" s="204" t="s">
        <v>40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7" t="s">
        <v>159</v>
      </c>
      <c r="AT159" s="207" t="s">
        <v>155</v>
      </c>
      <c r="AU159" s="207" t="s">
        <v>160</v>
      </c>
      <c r="AY159" s="17" t="s">
        <v>153</v>
      </c>
      <c r="BE159" s="208">
        <f>IF(N159="základná",J159,0)</f>
        <v>0</v>
      </c>
      <c r="BF159" s="208">
        <f>IF(N159="znížená",J159,0)</f>
        <v>0</v>
      </c>
      <c r="BG159" s="208">
        <f>IF(N159="zákl. prenesená",J159,0)</f>
        <v>0</v>
      </c>
      <c r="BH159" s="208">
        <f>IF(N159="zníž. prenesená",J159,0)</f>
        <v>0</v>
      </c>
      <c r="BI159" s="208">
        <f>IF(N159="nulová",J159,0)</f>
        <v>0</v>
      </c>
      <c r="BJ159" s="17" t="s">
        <v>160</v>
      </c>
      <c r="BK159" s="209">
        <f>ROUND(I159*H159,3)</f>
        <v>0</v>
      </c>
      <c r="BL159" s="17" t="s">
        <v>159</v>
      </c>
      <c r="BM159" s="207" t="s">
        <v>195</v>
      </c>
    </row>
    <row r="160" spans="1:65" s="2" customFormat="1" ht="37.799999999999997" customHeight="1">
      <c r="A160" s="34"/>
      <c r="B160" s="35"/>
      <c r="C160" s="196" t="s">
        <v>196</v>
      </c>
      <c r="D160" s="196" t="s">
        <v>155</v>
      </c>
      <c r="E160" s="197" t="s">
        <v>197</v>
      </c>
      <c r="F160" s="198" t="s">
        <v>198</v>
      </c>
      <c r="G160" s="199" t="s">
        <v>158</v>
      </c>
      <c r="H160" s="200">
        <v>51.216000000000001</v>
      </c>
      <c r="I160" s="201"/>
      <c r="J160" s="200">
        <f>ROUND(I160*H160,3)</f>
        <v>0</v>
      </c>
      <c r="K160" s="202"/>
      <c r="L160" s="39"/>
      <c r="M160" s="203" t="s">
        <v>1</v>
      </c>
      <c r="N160" s="204" t="s">
        <v>40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159</v>
      </c>
      <c r="AT160" s="207" t="s">
        <v>155</v>
      </c>
      <c r="AU160" s="207" t="s">
        <v>160</v>
      </c>
      <c r="AY160" s="17" t="s">
        <v>153</v>
      </c>
      <c r="BE160" s="208">
        <f>IF(N160="základná",J160,0)</f>
        <v>0</v>
      </c>
      <c r="BF160" s="208">
        <f>IF(N160="znížená",J160,0)</f>
        <v>0</v>
      </c>
      <c r="BG160" s="208">
        <f>IF(N160="zákl. prenesená",J160,0)</f>
        <v>0</v>
      </c>
      <c r="BH160" s="208">
        <f>IF(N160="zníž. prenesená",J160,0)</f>
        <v>0</v>
      </c>
      <c r="BI160" s="208">
        <f>IF(N160="nulová",J160,0)</f>
        <v>0</v>
      </c>
      <c r="BJ160" s="17" t="s">
        <v>160</v>
      </c>
      <c r="BK160" s="209">
        <f>ROUND(I160*H160,3)</f>
        <v>0</v>
      </c>
      <c r="BL160" s="17" t="s">
        <v>159</v>
      </c>
      <c r="BM160" s="207" t="s">
        <v>199</v>
      </c>
    </row>
    <row r="161" spans="1:65" s="13" customFormat="1" ht="10.199999999999999">
      <c r="B161" s="210"/>
      <c r="C161" s="211"/>
      <c r="D161" s="212" t="s">
        <v>162</v>
      </c>
      <c r="E161" s="213" t="s">
        <v>1</v>
      </c>
      <c r="F161" s="214" t="s">
        <v>200</v>
      </c>
      <c r="G161" s="211"/>
      <c r="H161" s="215">
        <v>51.216000000000001</v>
      </c>
      <c r="I161" s="216"/>
      <c r="J161" s="211"/>
      <c r="K161" s="211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162</v>
      </c>
      <c r="AU161" s="221" t="s">
        <v>160</v>
      </c>
      <c r="AV161" s="13" t="s">
        <v>160</v>
      </c>
      <c r="AW161" s="13" t="s">
        <v>29</v>
      </c>
      <c r="AX161" s="13" t="s">
        <v>82</v>
      </c>
      <c r="AY161" s="221" t="s">
        <v>153</v>
      </c>
    </row>
    <row r="162" spans="1:65" s="2" customFormat="1" ht="24.15" customHeight="1">
      <c r="A162" s="34"/>
      <c r="B162" s="35"/>
      <c r="C162" s="196" t="s">
        <v>201</v>
      </c>
      <c r="D162" s="196" t="s">
        <v>155</v>
      </c>
      <c r="E162" s="197" t="s">
        <v>202</v>
      </c>
      <c r="F162" s="198" t="s">
        <v>203</v>
      </c>
      <c r="G162" s="199" t="s">
        <v>158</v>
      </c>
      <c r="H162" s="200">
        <v>3.7080000000000002</v>
      </c>
      <c r="I162" s="201"/>
      <c r="J162" s="200">
        <f>ROUND(I162*H162,3)</f>
        <v>0</v>
      </c>
      <c r="K162" s="202"/>
      <c r="L162" s="39"/>
      <c r="M162" s="203" t="s">
        <v>1</v>
      </c>
      <c r="N162" s="204" t="s">
        <v>40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7" t="s">
        <v>159</v>
      </c>
      <c r="AT162" s="207" t="s">
        <v>155</v>
      </c>
      <c r="AU162" s="207" t="s">
        <v>160</v>
      </c>
      <c r="AY162" s="17" t="s">
        <v>153</v>
      </c>
      <c r="BE162" s="208">
        <f>IF(N162="základná",J162,0)</f>
        <v>0</v>
      </c>
      <c r="BF162" s="208">
        <f>IF(N162="znížená",J162,0)</f>
        <v>0</v>
      </c>
      <c r="BG162" s="208">
        <f>IF(N162="zákl. prenesená",J162,0)</f>
        <v>0</v>
      </c>
      <c r="BH162" s="208">
        <f>IF(N162="zníž. prenesená",J162,0)</f>
        <v>0</v>
      </c>
      <c r="BI162" s="208">
        <f>IF(N162="nulová",J162,0)</f>
        <v>0</v>
      </c>
      <c r="BJ162" s="17" t="s">
        <v>160</v>
      </c>
      <c r="BK162" s="209">
        <f>ROUND(I162*H162,3)</f>
        <v>0</v>
      </c>
      <c r="BL162" s="17" t="s">
        <v>159</v>
      </c>
      <c r="BM162" s="207" t="s">
        <v>204</v>
      </c>
    </row>
    <row r="163" spans="1:65" s="14" customFormat="1" ht="10.199999999999999">
      <c r="B163" s="222"/>
      <c r="C163" s="223"/>
      <c r="D163" s="212" t="s">
        <v>162</v>
      </c>
      <c r="E163" s="224" t="s">
        <v>1</v>
      </c>
      <c r="F163" s="225" t="s">
        <v>205</v>
      </c>
      <c r="G163" s="223"/>
      <c r="H163" s="224" t="s">
        <v>1</v>
      </c>
      <c r="I163" s="226"/>
      <c r="J163" s="223"/>
      <c r="K163" s="223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162</v>
      </c>
      <c r="AU163" s="231" t="s">
        <v>160</v>
      </c>
      <c r="AV163" s="14" t="s">
        <v>82</v>
      </c>
      <c r="AW163" s="14" t="s">
        <v>29</v>
      </c>
      <c r="AX163" s="14" t="s">
        <v>74</v>
      </c>
      <c r="AY163" s="231" t="s">
        <v>153</v>
      </c>
    </row>
    <row r="164" spans="1:65" s="13" customFormat="1" ht="10.199999999999999">
      <c r="B164" s="210"/>
      <c r="C164" s="211"/>
      <c r="D164" s="212" t="s">
        <v>162</v>
      </c>
      <c r="E164" s="213" t="s">
        <v>1</v>
      </c>
      <c r="F164" s="214" t="s">
        <v>206</v>
      </c>
      <c r="G164" s="211"/>
      <c r="H164" s="215">
        <v>3.7080000000000002</v>
      </c>
      <c r="I164" s="216"/>
      <c r="J164" s="211"/>
      <c r="K164" s="211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162</v>
      </c>
      <c r="AU164" s="221" t="s">
        <v>160</v>
      </c>
      <c r="AV164" s="13" t="s">
        <v>160</v>
      </c>
      <c r="AW164" s="13" t="s">
        <v>29</v>
      </c>
      <c r="AX164" s="13" t="s">
        <v>82</v>
      </c>
      <c r="AY164" s="221" t="s">
        <v>153</v>
      </c>
    </row>
    <row r="165" spans="1:65" s="2" customFormat="1" ht="16.5" customHeight="1">
      <c r="A165" s="34"/>
      <c r="B165" s="35"/>
      <c r="C165" s="243" t="s">
        <v>207</v>
      </c>
      <c r="D165" s="243" t="s">
        <v>208</v>
      </c>
      <c r="E165" s="244" t="s">
        <v>209</v>
      </c>
      <c r="F165" s="245" t="s">
        <v>210</v>
      </c>
      <c r="G165" s="246" t="s">
        <v>158</v>
      </c>
      <c r="H165" s="247">
        <v>3.7080000000000002</v>
      </c>
      <c r="I165" s="248"/>
      <c r="J165" s="247">
        <f>ROUND(I165*H165,3)</f>
        <v>0</v>
      </c>
      <c r="K165" s="249"/>
      <c r="L165" s="250"/>
      <c r="M165" s="251" t="s">
        <v>1</v>
      </c>
      <c r="N165" s="252" t="s">
        <v>40</v>
      </c>
      <c r="O165" s="75"/>
      <c r="P165" s="205">
        <f>O165*H165</f>
        <v>0</v>
      </c>
      <c r="Q165" s="205">
        <v>1</v>
      </c>
      <c r="R165" s="205">
        <f>Q165*H165</f>
        <v>3.7080000000000002</v>
      </c>
      <c r="S165" s="205">
        <v>0</v>
      </c>
      <c r="T165" s="20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7" t="s">
        <v>196</v>
      </c>
      <c r="AT165" s="207" t="s">
        <v>208</v>
      </c>
      <c r="AU165" s="207" t="s">
        <v>160</v>
      </c>
      <c r="AY165" s="17" t="s">
        <v>153</v>
      </c>
      <c r="BE165" s="208">
        <f>IF(N165="základná",J165,0)</f>
        <v>0</v>
      </c>
      <c r="BF165" s="208">
        <f>IF(N165="znížená",J165,0)</f>
        <v>0</v>
      </c>
      <c r="BG165" s="208">
        <f>IF(N165="zákl. prenesená",J165,0)</f>
        <v>0</v>
      </c>
      <c r="BH165" s="208">
        <f>IF(N165="zníž. prenesená",J165,0)</f>
        <v>0</v>
      </c>
      <c r="BI165" s="208">
        <f>IF(N165="nulová",J165,0)</f>
        <v>0</v>
      </c>
      <c r="BJ165" s="17" t="s">
        <v>160</v>
      </c>
      <c r="BK165" s="209">
        <f>ROUND(I165*H165,3)</f>
        <v>0</v>
      </c>
      <c r="BL165" s="17" t="s">
        <v>159</v>
      </c>
      <c r="BM165" s="207" t="s">
        <v>211</v>
      </c>
    </row>
    <row r="166" spans="1:65" s="12" customFormat="1" ht="22.8" customHeight="1">
      <c r="B166" s="181"/>
      <c r="C166" s="182"/>
      <c r="D166" s="183" t="s">
        <v>73</v>
      </c>
      <c r="E166" s="194" t="s">
        <v>160</v>
      </c>
      <c r="F166" s="194" t="s">
        <v>212</v>
      </c>
      <c r="G166" s="182"/>
      <c r="H166" s="182"/>
      <c r="I166" s="185"/>
      <c r="J166" s="195">
        <f>BK166</f>
        <v>0</v>
      </c>
      <c r="K166" s="182"/>
      <c r="L166" s="186"/>
      <c r="M166" s="187"/>
      <c r="N166" s="188"/>
      <c r="O166" s="188"/>
      <c r="P166" s="189">
        <f>SUM(P167:P194)</f>
        <v>0</v>
      </c>
      <c r="Q166" s="188"/>
      <c r="R166" s="189">
        <f>SUM(R167:R194)</f>
        <v>184.29848342999998</v>
      </c>
      <c r="S166" s="188"/>
      <c r="T166" s="190">
        <f>SUM(T167:T194)</f>
        <v>0</v>
      </c>
      <c r="AR166" s="191" t="s">
        <v>82</v>
      </c>
      <c r="AT166" s="192" t="s">
        <v>73</v>
      </c>
      <c r="AU166" s="192" t="s">
        <v>82</v>
      </c>
      <c r="AY166" s="191" t="s">
        <v>153</v>
      </c>
      <c r="BK166" s="193">
        <f>SUM(BK167:BK194)</f>
        <v>0</v>
      </c>
    </row>
    <row r="167" spans="1:65" s="2" customFormat="1" ht="24.15" customHeight="1">
      <c r="A167" s="34"/>
      <c r="B167" s="35"/>
      <c r="C167" s="196" t="s">
        <v>213</v>
      </c>
      <c r="D167" s="196" t="s">
        <v>155</v>
      </c>
      <c r="E167" s="197" t="s">
        <v>214</v>
      </c>
      <c r="F167" s="198" t="s">
        <v>215</v>
      </c>
      <c r="G167" s="199" t="s">
        <v>158</v>
      </c>
      <c r="H167" s="200">
        <v>31.501999999999999</v>
      </c>
      <c r="I167" s="201"/>
      <c r="J167" s="200">
        <f>ROUND(I167*H167,3)</f>
        <v>0</v>
      </c>
      <c r="K167" s="202"/>
      <c r="L167" s="39"/>
      <c r="M167" s="203" t="s">
        <v>1</v>
      </c>
      <c r="N167" s="204" t="s">
        <v>40</v>
      </c>
      <c r="O167" s="75"/>
      <c r="P167" s="205">
        <f>O167*H167</f>
        <v>0</v>
      </c>
      <c r="Q167" s="205">
        <v>2.0699999999999998</v>
      </c>
      <c r="R167" s="205">
        <f>Q167*H167</f>
        <v>65.209139999999991</v>
      </c>
      <c r="S167" s="205">
        <v>0</v>
      </c>
      <c r="T167" s="20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7" t="s">
        <v>159</v>
      </c>
      <c r="AT167" s="207" t="s">
        <v>155</v>
      </c>
      <c r="AU167" s="207" t="s">
        <v>160</v>
      </c>
      <c r="AY167" s="17" t="s">
        <v>153</v>
      </c>
      <c r="BE167" s="208">
        <f>IF(N167="základná",J167,0)</f>
        <v>0</v>
      </c>
      <c r="BF167" s="208">
        <f>IF(N167="znížená",J167,0)</f>
        <v>0</v>
      </c>
      <c r="BG167" s="208">
        <f>IF(N167="zákl. prenesená",J167,0)</f>
        <v>0</v>
      </c>
      <c r="BH167" s="208">
        <f>IF(N167="zníž. prenesená",J167,0)</f>
        <v>0</v>
      </c>
      <c r="BI167" s="208">
        <f>IF(N167="nulová",J167,0)</f>
        <v>0</v>
      </c>
      <c r="BJ167" s="17" t="s">
        <v>160</v>
      </c>
      <c r="BK167" s="209">
        <f>ROUND(I167*H167,3)</f>
        <v>0</v>
      </c>
      <c r="BL167" s="17" t="s">
        <v>159</v>
      </c>
      <c r="BM167" s="207" t="s">
        <v>216</v>
      </c>
    </row>
    <row r="168" spans="1:65" s="13" customFormat="1" ht="10.199999999999999">
      <c r="B168" s="210"/>
      <c r="C168" s="211"/>
      <c r="D168" s="212" t="s">
        <v>162</v>
      </c>
      <c r="E168" s="213" t="s">
        <v>1</v>
      </c>
      <c r="F168" s="214" t="s">
        <v>217</v>
      </c>
      <c r="G168" s="211"/>
      <c r="H168" s="215">
        <v>31.501999999999999</v>
      </c>
      <c r="I168" s="216"/>
      <c r="J168" s="211"/>
      <c r="K168" s="211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162</v>
      </c>
      <c r="AU168" s="221" t="s">
        <v>160</v>
      </c>
      <c r="AV168" s="13" t="s">
        <v>160</v>
      </c>
      <c r="AW168" s="13" t="s">
        <v>29</v>
      </c>
      <c r="AX168" s="13" t="s">
        <v>82</v>
      </c>
      <c r="AY168" s="221" t="s">
        <v>153</v>
      </c>
    </row>
    <row r="169" spans="1:65" s="2" customFormat="1" ht="16.5" customHeight="1">
      <c r="A169" s="34"/>
      <c r="B169" s="35"/>
      <c r="C169" s="196" t="s">
        <v>218</v>
      </c>
      <c r="D169" s="196" t="s">
        <v>155</v>
      </c>
      <c r="E169" s="197" t="s">
        <v>219</v>
      </c>
      <c r="F169" s="198" t="s">
        <v>220</v>
      </c>
      <c r="G169" s="199" t="s">
        <v>158</v>
      </c>
      <c r="H169" s="200">
        <v>8.18</v>
      </c>
      <c r="I169" s="201"/>
      <c r="J169" s="200">
        <f>ROUND(I169*H169,3)</f>
        <v>0</v>
      </c>
      <c r="K169" s="202"/>
      <c r="L169" s="39"/>
      <c r="M169" s="203" t="s">
        <v>1</v>
      </c>
      <c r="N169" s="204" t="s">
        <v>40</v>
      </c>
      <c r="O169" s="75"/>
      <c r="P169" s="205">
        <f>O169*H169</f>
        <v>0</v>
      </c>
      <c r="Q169" s="205">
        <v>2.3143699999999998</v>
      </c>
      <c r="R169" s="205">
        <f>Q169*H169</f>
        <v>18.931546599999997</v>
      </c>
      <c r="S169" s="205">
        <v>0</v>
      </c>
      <c r="T169" s="20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7" t="s">
        <v>159</v>
      </c>
      <c r="AT169" s="207" t="s">
        <v>155</v>
      </c>
      <c r="AU169" s="207" t="s">
        <v>160</v>
      </c>
      <c r="AY169" s="17" t="s">
        <v>153</v>
      </c>
      <c r="BE169" s="208">
        <f>IF(N169="základná",J169,0)</f>
        <v>0</v>
      </c>
      <c r="BF169" s="208">
        <f>IF(N169="znížená",J169,0)</f>
        <v>0</v>
      </c>
      <c r="BG169" s="208">
        <f>IF(N169="zákl. prenesená",J169,0)</f>
        <v>0</v>
      </c>
      <c r="BH169" s="208">
        <f>IF(N169="zníž. prenesená",J169,0)</f>
        <v>0</v>
      </c>
      <c r="BI169" s="208">
        <f>IF(N169="nulová",J169,0)</f>
        <v>0</v>
      </c>
      <c r="BJ169" s="17" t="s">
        <v>160</v>
      </c>
      <c r="BK169" s="209">
        <f>ROUND(I169*H169,3)</f>
        <v>0</v>
      </c>
      <c r="BL169" s="17" t="s">
        <v>159</v>
      </c>
      <c r="BM169" s="207" t="s">
        <v>221</v>
      </c>
    </row>
    <row r="170" spans="1:65" s="14" customFormat="1" ht="10.199999999999999">
      <c r="B170" s="222"/>
      <c r="C170" s="223"/>
      <c r="D170" s="212" t="s">
        <v>162</v>
      </c>
      <c r="E170" s="224" t="s">
        <v>1</v>
      </c>
      <c r="F170" s="225" t="s">
        <v>222</v>
      </c>
      <c r="G170" s="223"/>
      <c r="H170" s="224" t="s">
        <v>1</v>
      </c>
      <c r="I170" s="226"/>
      <c r="J170" s="223"/>
      <c r="K170" s="223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162</v>
      </c>
      <c r="AU170" s="231" t="s">
        <v>160</v>
      </c>
      <c r="AV170" s="14" t="s">
        <v>82</v>
      </c>
      <c r="AW170" s="14" t="s">
        <v>29</v>
      </c>
      <c r="AX170" s="14" t="s">
        <v>74</v>
      </c>
      <c r="AY170" s="231" t="s">
        <v>153</v>
      </c>
    </row>
    <row r="171" spans="1:65" s="13" customFormat="1" ht="10.199999999999999">
      <c r="B171" s="210"/>
      <c r="C171" s="211"/>
      <c r="D171" s="212" t="s">
        <v>162</v>
      </c>
      <c r="E171" s="213" t="s">
        <v>1</v>
      </c>
      <c r="F171" s="214" t="s">
        <v>223</v>
      </c>
      <c r="G171" s="211"/>
      <c r="H171" s="215">
        <v>8.18</v>
      </c>
      <c r="I171" s="216"/>
      <c r="J171" s="211"/>
      <c r="K171" s="211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162</v>
      </c>
      <c r="AU171" s="221" t="s">
        <v>160</v>
      </c>
      <c r="AV171" s="13" t="s">
        <v>160</v>
      </c>
      <c r="AW171" s="13" t="s">
        <v>29</v>
      </c>
      <c r="AX171" s="13" t="s">
        <v>82</v>
      </c>
      <c r="AY171" s="221" t="s">
        <v>153</v>
      </c>
    </row>
    <row r="172" spans="1:65" s="2" customFormat="1" ht="24.15" customHeight="1">
      <c r="A172" s="34"/>
      <c r="B172" s="35"/>
      <c r="C172" s="196" t="s">
        <v>224</v>
      </c>
      <c r="D172" s="196" t="s">
        <v>155</v>
      </c>
      <c r="E172" s="197" t="s">
        <v>225</v>
      </c>
      <c r="F172" s="198" t="s">
        <v>226</v>
      </c>
      <c r="G172" s="199" t="s">
        <v>158</v>
      </c>
      <c r="H172" s="200">
        <v>19.206</v>
      </c>
      <c r="I172" s="201"/>
      <c r="J172" s="200">
        <f>ROUND(I172*H172,3)</f>
        <v>0</v>
      </c>
      <c r="K172" s="202"/>
      <c r="L172" s="39"/>
      <c r="M172" s="203" t="s">
        <v>1</v>
      </c>
      <c r="N172" s="204" t="s">
        <v>40</v>
      </c>
      <c r="O172" s="75"/>
      <c r="P172" s="205">
        <f>O172*H172</f>
        <v>0</v>
      </c>
      <c r="Q172" s="205">
        <v>2.3132299999999999</v>
      </c>
      <c r="R172" s="205">
        <f>Q172*H172</f>
        <v>44.427895379999995</v>
      </c>
      <c r="S172" s="205">
        <v>0</v>
      </c>
      <c r="T172" s="20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7" t="s">
        <v>159</v>
      </c>
      <c r="AT172" s="207" t="s">
        <v>155</v>
      </c>
      <c r="AU172" s="207" t="s">
        <v>160</v>
      </c>
      <c r="AY172" s="17" t="s">
        <v>153</v>
      </c>
      <c r="BE172" s="208">
        <f>IF(N172="základná",J172,0)</f>
        <v>0</v>
      </c>
      <c r="BF172" s="208">
        <f>IF(N172="znížená",J172,0)</f>
        <v>0</v>
      </c>
      <c r="BG172" s="208">
        <f>IF(N172="zákl. prenesená",J172,0)</f>
        <v>0</v>
      </c>
      <c r="BH172" s="208">
        <f>IF(N172="zníž. prenesená",J172,0)</f>
        <v>0</v>
      </c>
      <c r="BI172" s="208">
        <f>IF(N172="nulová",J172,0)</f>
        <v>0</v>
      </c>
      <c r="BJ172" s="17" t="s">
        <v>160</v>
      </c>
      <c r="BK172" s="209">
        <f>ROUND(I172*H172,3)</f>
        <v>0</v>
      </c>
      <c r="BL172" s="17" t="s">
        <v>159</v>
      </c>
      <c r="BM172" s="207" t="s">
        <v>227</v>
      </c>
    </row>
    <row r="173" spans="1:65" s="14" customFormat="1" ht="10.199999999999999">
      <c r="B173" s="222"/>
      <c r="C173" s="223"/>
      <c r="D173" s="212" t="s">
        <v>162</v>
      </c>
      <c r="E173" s="224" t="s">
        <v>1</v>
      </c>
      <c r="F173" s="225" t="s">
        <v>228</v>
      </c>
      <c r="G173" s="223"/>
      <c r="H173" s="224" t="s">
        <v>1</v>
      </c>
      <c r="I173" s="226"/>
      <c r="J173" s="223"/>
      <c r="K173" s="223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162</v>
      </c>
      <c r="AU173" s="231" t="s">
        <v>160</v>
      </c>
      <c r="AV173" s="14" t="s">
        <v>82</v>
      </c>
      <c r="AW173" s="14" t="s">
        <v>29</v>
      </c>
      <c r="AX173" s="14" t="s">
        <v>74</v>
      </c>
      <c r="AY173" s="231" t="s">
        <v>153</v>
      </c>
    </row>
    <row r="174" spans="1:65" s="13" customFormat="1" ht="10.199999999999999">
      <c r="B174" s="210"/>
      <c r="C174" s="211"/>
      <c r="D174" s="212" t="s">
        <v>162</v>
      </c>
      <c r="E174" s="213" t="s">
        <v>1</v>
      </c>
      <c r="F174" s="214" t="s">
        <v>229</v>
      </c>
      <c r="G174" s="211"/>
      <c r="H174" s="215">
        <v>19.206</v>
      </c>
      <c r="I174" s="216"/>
      <c r="J174" s="211"/>
      <c r="K174" s="211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162</v>
      </c>
      <c r="AU174" s="221" t="s">
        <v>160</v>
      </c>
      <c r="AV174" s="13" t="s">
        <v>160</v>
      </c>
      <c r="AW174" s="13" t="s">
        <v>29</v>
      </c>
      <c r="AX174" s="13" t="s">
        <v>82</v>
      </c>
      <c r="AY174" s="221" t="s">
        <v>153</v>
      </c>
    </row>
    <row r="175" spans="1:65" s="2" customFormat="1" ht="21.75" customHeight="1">
      <c r="A175" s="34"/>
      <c r="B175" s="35"/>
      <c r="C175" s="196" t="s">
        <v>230</v>
      </c>
      <c r="D175" s="196" t="s">
        <v>155</v>
      </c>
      <c r="E175" s="197" t="s">
        <v>231</v>
      </c>
      <c r="F175" s="198" t="s">
        <v>232</v>
      </c>
      <c r="G175" s="199" t="s">
        <v>233</v>
      </c>
      <c r="H175" s="200">
        <v>25.37</v>
      </c>
      <c r="I175" s="201"/>
      <c r="J175" s="200">
        <f>ROUND(I175*H175,3)</f>
        <v>0</v>
      </c>
      <c r="K175" s="202"/>
      <c r="L175" s="39"/>
      <c r="M175" s="203" t="s">
        <v>1</v>
      </c>
      <c r="N175" s="204" t="s">
        <v>40</v>
      </c>
      <c r="O175" s="75"/>
      <c r="P175" s="205">
        <f>O175*H175</f>
        <v>0</v>
      </c>
      <c r="Q175" s="205">
        <v>1.149E-2</v>
      </c>
      <c r="R175" s="205">
        <f>Q175*H175</f>
        <v>0.29150130000000002</v>
      </c>
      <c r="S175" s="205">
        <v>0</v>
      </c>
      <c r="T175" s="20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7" t="s">
        <v>159</v>
      </c>
      <c r="AT175" s="207" t="s">
        <v>155</v>
      </c>
      <c r="AU175" s="207" t="s">
        <v>160</v>
      </c>
      <c r="AY175" s="17" t="s">
        <v>153</v>
      </c>
      <c r="BE175" s="208">
        <f>IF(N175="základná",J175,0)</f>
        <v>0</v>
      </c>
      <c r="BF175" s="208">
        <f>IF(N175="znížená",J175,0)</f>
        <v>0</v>
      </c>
      <c r="BG175" s="208">
        <f>IF(N175="zákl. prenesená",J175,0)</f>
        <v>0</v>
      </c>
      <c r="BH175" s="208">
        <f>IF(N175="zníž. prenesená",J175,0)</f>
        <v>0</v>
      </c>
      <c r="BI175" s="208">
        <f>IF(N175="nulová",J175,0)</f>
        <v>0</v>
      </c>
      <c r="BJ175" s="17" t="s">
        <v>160</v>
      </c>
      <c r="BK175" s="209">
        <f>ROUND(I175*H175,3)</f>
        <v>0</v>
      </c>
      <c r="BL175" s="17" t="s">
        <v>159</v>
      </c>
      <c r="BM175" s="207" t="s">
        <v>234</v>
      </c>
    </row>
    <row r="176" spans="1:65" s="14" customFormat="1" ht="10.199999999999999">
      <c r="B176" s="222"/>
      <c r="C176" s="223"/>
      <c r="D176" s="212" t="s">
        <v>162</v>
      </c>
      <c r="E176" s="224" t="s">
        <v>1</v>
      </c>
      <c r="F176" s="225" t="s">
        <v>222</v>
      </c>
      <c r="G176" s="223"/>
      <c r="H176" s="224" t="s">
        <v>1</v>
      </c>
      <c r="I176" s="226"/>
      <c r="J176" s="223"/>
      <c r="K176" s="223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162</v>
      </c>
      <c r="AU176" s="231" t="s">
        <v>160</v>
      </c>
      <c r="AV176" s="14" t="s">
        <v>82</v>
      </c>
      <c r="AW176" s="14" t="s">
        <v>29</v>
      </c>
      <c r="AX176" s="14" t="s">
        <v>74</v>
      </c>
      <c r="AY176" s="231" t="s">
        <v>153</v>
      </c>
    </row>
    <row r="177" spans="1:65" s="13" customFormat="1" ht="10.199999999999999">
      <c r="B177" s="210"/>
      <c r="C177" s="211"/>
      <c r="D177" s="212" t="s">
        <v>162</v>
      </c>
      <c r="E177" s="213" t="s">
        <v>1</v>
      </c>
      <c r="F177" s="214" t="s">
        <v>235</v>
      </c>
      <c r="G177" s="211"/>
      <c r="H177" s="215">
        <v>7.05</v>
      </c>
      <c r="I177" s="216"/>
      <c r="J177" s="211"/>
      <c r="K177" s="211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162</v>
      </c>
      <c r="AU177" s="221" t="s">
        <v>160</v>
      </c>
      <c r="AV177" s="13" t="s">
        <v>160</v>
      </c>
      <c r="AW177" s="13" t="s">
        <v>29</v>
      </c>
      <c r="AX177" s="13" t="s">
        <v>74</v>
      </c>
      <c r="AY177" s="221" t="s">
        <v>153</v>
      </c>
    </row>
    <row r="178" spans="1:65" s="14" customFormat="1" ht="10.199999999999999">
      <c r="B178" s="222"/>
      <c r="C178" s="223"/>
      <c r="D178" s="212" t="s">
        <v>162</v>
      </c>
      <c r="E178" s="224" t="s">
        <v>1</v>
      </c>
      <c r="F178" s="225" t="s">
        <v>228</v>
      </c>
      <c r="G178" s="223"/>
      <c r="H178" s="224" t="s">
        <v>1</v>
      </c>
      <c r="I178" s="226"/>
      <c r="J178" s="223"/>
      <c r="K178" s="223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162</v>
      </c>
      <c r="AU178" s="231" t="s">
        <v>160</v>
      </c>
      <c r="AV178" s="14" t="s">
        <v>82</v>
      </c>
      <c r="AW178" s="14" t="s">
        <v>29</v>
      </c>
      <c r="AX178" s="14" t="s">
        <v>74</v>
      </c>
      <c r="AY178" s="231" t="s">
        <v>153</v>
      </c>
    </row>
    <row r="179" spans="1:65" s="13" customFormat="1" ht="10.199999999999999">
      <c r="B179" s="210"/>
      <c r="C179" s="211"/>
      <c r="D179" s="212" t="s">
        <v>162</v>
      </c>
      <c r="E179" s="213" t="s">
        <v>1</v>
      </c>
      <c r="F179" s="214" t="s">
        <v>236</v>
      </c>
      <c r="G179" s="211"/>
      <c r="H179" s="215">
        <v>18.32</v>
      </c>
      <c r="I179" s="216"/>
      <c r="J179" s="211"/>
      <c r="K179" s="211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162</v>
      </c>
      <c r="AU179" s="221" t="s">
        <v>160</v>
      </c>
      <c r="AV179" s="13" t="s">
        <v>160</v>
      </c>
      <c r="AW179" s="13" t="s">
        <v>29</v>
      </c>
      <c r="AX179" s="13" t="s">
        <v>74</v>
      </c>
      <c r="AY179" s="221" t="s">
        <v>153</v>
      </c>
    </row>
    <row r="180" spans="1:65" s="15" customFormat="1" ht="10.199999999999999">
      <c r="B180" s="232"/>
      <c r="C180" s="233"/>
      <c r="D180" s="212" t="s">
        <v>162</v>
      </c>
      <c r="E180" s="234" t="s">
        <v>1</v>
      </c>
      <c r="F180" s="235" t="s">
        <v>179</v>
      </c>
      <c r="G180" s="233"/>
      <c r="H180" s="236">
        <v>25.37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162</v>
      </c>
      <c r="AU180" s="242" t="s">
        <v>160</v>
      </c>
      <c r="AV180" s="15" t="s">
        <v>159</v>
      </c>
      <c r="AW180" s="15" t="s">
        <v>29</v>
      </c>
      <c r="AX180" s="15" t="s">
        <v>82</v>
      </c>
      <c r="AY180" s="242" t="s">
        <v>153</v>
      </c>
    </row>
    <row r="181" spans="1:65" s="2" customFormat="1" ht="21.75" customHeight="1">
      <c r="A181" s="34"/>
      <c r="B181" s="35"/>
      <c r="C181" s="196" t="s">
        <v>237</v>
      </c>
      <c r="D181" s="196" t="s">
        <v>155</v>
      </c>
      <c r="E181" s="197" t="s">
        <v>238</v>
      </c>
      <c r="F181" s="198" t="s">
        <v>239</v>
      </c>
      <c r="G181" s="199" t="s">
        <v>233</v>
      </c>
      <c r="H181" s="200">
        <v>25.37</v>
      </c>
      <c r="I181" s="201"/>
      <c r="J181" s="200">
        <f>ROUND(I181*H181,3)</f>
        <v>0</v>
      </c>
      <c r="K181" s="202"/>
      <c r="L181" s="39"/>
      <c r="M181" s="203" t="s">
        <v>1</v>
      </c>
      <c r="N181" s="204" t="s">
        <v>40</v>
      </c>
      <c r="O181" s="75"/>
      <c r="P181" s="205">
        <f>O181*H181</f>
        <v>0</v>
      </c>
      <c r="Q181" s="205">
        <v>0</v>
      </c>
      <c r="R181" s="205">
        <f>Q181*H181</f>
        <v>0</v>
      </c>
      <c r="S181" s="205">
        <v>0</v>
      </c>
      <c r="T181" s="20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7" t="s">
        <v>159</v>
      </c>
      <c r="AT181" s="207" t="s">
        <v>155</v>
      </c>
      <c r="AU181" s="207" t="s">
        <v>160</v>
      </c>
      <c r="AY181" s="17" t="s">
        <v>153</v>
      </c>
      <c r="BE181" s="208">
        <f>IF(N181="základná",J181,0)</f>
        <v>0</v>
      </c>
      <c r="BF181" s="208">
        <f>IF(N181="znížená",J181,0)</f>
        <v>0</v>
      </c>
      <c r="BG181" s="208">
        <f>IF(N181="zákl. prenesená",J181,0)</f>
        <v>0</v>
      </c>
      <c r="BH181" s="208">
        <f>IF(N181="zníž. prenesená",J181,0)</f>
        <v>0</v>
      </c>
      <c r="BI181" s="208">
        <f>IF(N181="nulová",J181,0)</f>
        <v>0</v>
      </c>
      <c r="BJ181" s="17" t="s">
        <v>160</v>
      </c>
      <c r="BK181" s="209">
        <f>ROUND(I181*H181,3)</f>
        <v>0</v>
      </c>
      <c r="BL181" s="17" t="s">
        <v>159</v>
      </c>
      <c r="BM181" s="207" t="s">
        <v>240</v>
      </c>
    </row>
    <row r="182" spans="1:65" s="2" customFormat="1" ht="33" customHeight="1">
      <c r="A182" s="34"/>
      <c r="B182" s="35"/>
      <c r="C182" s="196" t="s">
        <v>241</v>
      </c>
      <c r="D182" s="196" t="s">
        <v>155</v>
      </c>
      <c r="E182" s="197" t="s">
        <v>242</v>
      </c>
      <c r="F182" s="198" t="s">
        <v>243</v>
      </c>
      <c r="G182" s="199" t="s">
        <v>233</v>
      </c>
      <c r="H182" s="200">
        <v>128.04</v>
      </c>
      <c r="I182" s="201"/>
      <c r="J182" s="200">
        <f>ROUND(I182*H182,3)</f>
        <v>0</v>
      </c>
      <c r="K182" s="202"/>
      <c r="L182" s="39"/>
      <c r="M182" s="203" t="s">
        <v>1</v>
      </c>
      <c r="N182" s="204" t="s">
        <v>40</v>
      </c>
      <c r="O182" s="75"/>
      <c r="P182" s="205">
        <f>O182*H182</f>
        <v>0</v>
      </c>
      <c r="Q182" s="205">
        <v>3.5200000000000001E-3</v>
      </c>
      <c r="R182" s="205">
        <f>Q182*H182</f>
        <v>0.45070080000000001</v>
      </c>
      <c r="S182" s="205">
        <v>0</v>
      </c>
      <c r="T182" s="20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7" t="s">
        <v>159</v>
      </c>
      <c r="AT182" s="207" t="s">
        <v>155</v>
      </c>
      <c r="AU182" s="207" t="s">
        <v>160</v>
      </c>
      <c r="AY182" s="17" t="s">
        <v>153</v>
      </c>
      <c r="BE182" s="208">
        <f>IF(N182="základná",J182,0)</f>
        <v>0</v>
      </c>
      <c r="BF182" s="208">
        <f>IF(N182="znížená",J182,0)</f>
        <v>0</v>
      </c>
      <c r="BG182" s="208">
        <f>IF(N182="zákl. prenesená",J182,0)</f>
        <v>0</v>
      </c>
      <c r="BH182" s="208">
        <f>IF(N182="zníž. prenesená",J182,0)</f>
        <v>0</v>
      </c>
      <c r="BI182" s="208">
        <f>IF(N182="nulová",J182,0)</f>
        <v>0</v>
      </c>
      <c r="BJ182" s="17" t="s">
        <v>160</v>
      </c>
      <c r="BK182" s="209">
        <f>ROUND(I182*H182,3)</f>
        <v>0</v>
      </c>
      <c r="BL182" s="17" t="s">
        <v>159</v>
      </c>
      <c r="BM182" s="207" t="s">
        <v>244</v>
      </c>
    </row>
    <row r="183" spans="1:65" s="14" customFormat="1" ht="10.199999999999999">
      <c r="B183" s="222"/>
      <c r="C183" s="223"/>
      <c r="D183" s="212" t="s">
        <v>162</v>
      </c>
      <c r="E183" s="224" t="s">
        <v>1</v>
      </c>
      <c r="F183" s="225" t="s">
        <v>228</v>
      </c>
      <c r="G183" s="223"/>
      <c r="H183" s="224" t="s">
        <v>1</v>
      </c>
      <c r="I183" s="226"/>
      <c r="J183" s="223"/>
      <c r="K183" s="223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162</v>
      </c>
      <c r="AU183" s="231" t="s">
        <v>160</v>
      </c>
      <c r="AV183" s="14" t="s">
        <v>82</v>
      </c>
      <c r="AW183" s="14" t="s">
        <v>29</v>
      </c>
      <c r="AX183" s="14" t="s">
        <v>74</v>
      </c>
      <c r="AY183" s="231" t="s">
        <v>153</v>
      </c>
    </row>
    <row r="184" spans="1:65" s="13" customFormat="1" ht="10.199999999999999">
      <c r="B184" s="210"/>
      <c r="C184" s="211"/>
      <c r="D184" s="212" t="s">
        <v>162</v>
      </c>
      <c r="E184" s="213" t="s">
        <v>1</v>
      </c>
      <c r="F184" s="214" t="s">
        <v>245</v>
      </c>
      <c r="G184" s="211"/>
      <c r="H184" s="215">
        <v>128.04</v>
      </c>
      <c r="I184" s="216"/>
      <c r="J184" s="211"/>
      <c r="K184" s="211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162</v>
      </c>
      <c r="AU184" s="221" t="s">
        <v>160</v>
      </c>
      <c r="AV184" s="13" t="s">
        <v>160</v>
      </c>
      <c r="AW184" s="13" t="s">
        <v>29</v>
      </c>
      <c r="AX184" s="13" t="s">
        <v>82</v>
      </c>
      <c r="AY184" s="221" t="s">
        <v>153</v>
      </c>
    </row>
    <row r="185" spans="1:65" s="2" customFormat="1" ht="16.5" customHeight="1">
      <c r="A185" s="34"/>
      <c r="B185" s="35"/>
      <c r="C185" s="196" t="s">
        <v>246</v>
      </c>
      <c r="D185" s="196" t="s">
        <v>155</v>
      </c>
      <c r="E185" s="197" t="s">
        <v>247</v>
      </c>
      <c r="F185" s="198" t="s">
        <v>248</v>
      </c>
      <c r="G185" s="199" t="s">
        <v>158</v>
      </c>
      <c r="H185" s="200">
        <v>20.594999999999999</v>
      </c>
      <c r="I185" s="201"/>
      <c r="J185" s="200">
        <f>ROUND(I185*H185,3)</f>
        <v>0</v>
      </c>
      <c r="K185" s="202"/>
      <c r="L185" s="39"/>
      <c r="M185" s="203" t="s">
        <v>1</v>
      </c>
      <c r="N185" s="204" t="s">
        <v>40</v>
      </c>
      <c r="O185" s="75"/>
      <c r="P185" s="205">
        <f>O185*H185</f>
        <v>0</v>
      </c>
      <c r="Q185" s="205">
        <v>2.3354300000000001</v>
      </c>
      <c r="R185" s="205">
        <f>Q185*H185</f>
        <v>48.098180849999999</v>
      </c>
      <c r="S185" s="205">
        <v>0</v>
      </c>
      <c r="T185" s="20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7" t="s">
        <v>159</v>
      </c>
      <c r="AT185" s="207" t="s">
        <v>155</v>
      </c>
      <c r="AU185" s="207" t="s">
        <v>160</v>
      </c>
      <c r="AY185" s="17" t="s">
        <v>153</v>
      </c>
      <c r="BE185" s="208">
        <f>IF(N185="základná",J185,0)</f>
        <v>0</v>
      </c>
      <c r="BF185" s="208">
        <f>IF(N185="znížená",J185,0)</f>
        <v>0</v>
      </c>
      <c r="BG185" s="208">
        <f>IF(N185="zákl. prenesená",J185,0)</f>
        <v>0</v>
      </c>
      <c r="BH185" s="208">
        <f>IF(N185="zníž. prenesená",J185,0)</f>
        <v>0</v>
      </c>
      <c r="BI185" s="208">
        <f>IF(N185="nulová",J185,0)</f>
        <v>0</v>
      </c>
      <c r="BJ185" s="17" t="s">
        <v>160</v>
      </c>
      <c r="BK185" s="209">
        <f>ROUND(I185*H185,3)</f>
        <v>0</v>
      </c>
      <c r="BL185" s="17" t="s">
        <v>159</v>
      </c>
      <c r="BM185" s="207" t="s">
        <v>249</v>
      </c>
    </row>
    <row r="186" spans="1:65" s="14" customFormat="1" ht="10.199999999999999">
      <c r="B186" s="222"/>
      <c r="C186" s="223"/>
      <c r="D186" s="212" t="s">
        <v>162</v>
      </c>
      <c r="E186" s="224" t="s">
        <v>1</v>
      </c>
      <c r="F186" s="225" t="s">
        <v>172</v>
      </c>
      <c r="G186" s="223"/>
      <c r="H186" s="224" t="s">
        <v>1</v>
      </c>
      <c r="I186" s="226"/>
      <c r="J186" s="223"/>
      <c r="K186" s="223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162</v>
      </c>
      <c r="AU186" s="231" t="s">
        <v>160</v>
      </c>
      <c r="AV186" s="14" t="s">
        <v>82</v>
      </c>
      <c r="AW186" s="14" t="s">
        <v>29</v>
      </c>
      <c r="AX186" s="14" t="s">
        <v>74</v>
      </c>
      <c r="AY186" s="231" t="s">
        <v>153</v>
      </c>
    </row>
    <row r="187" spans="1:65" s="13" customFormat="1" ht="10.199999999999999">
      <c r="B187" s="210"/>
      <c r="C187" s="211"/>
      <c r="D187" s="212" t="s">
        <v>162</v>
      </c>
      <c r="E187" s="213" t="s">
        <v>1</v>
      </c>
      <c r="F187" s="214" t="s">
        <v>250</v>
      </c>
      <c r="G187" s="211"/>
      <c r="H187" s="215">
        <v>20.594999999999999</v>
      </c>
      <c r="I187" s="216"/>
      <c r="J187" s="211"/>
      <c r="K187" s="211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162</v>
      </c>
      <c r="AU187" s="221" t="s">
        <v>160</v>
      </c>
      <c r="AV187" s="13" t="s">
        <v>160</v>
      </c>
      <c r="AW187" s="13" t="s">
        <v>29</v>
      </c>
      <c r="AX187" s="13" t="s">
        <v>82</v>
      </c>
      <c r="AY187" s="221" t="s">
        <v>153</v>
      </c>
    </row>
    <row r="188" spans="1:65" s="2" customFormat="1" ht="16.5" customHeight="1">
      <c r="A188" s="34"/>
      <c r="B188" s="35"/>
      <c r="C188" s="196" t="s">
        <v>251</v>
      </c>
      <c r="D188" s="196" t="s">
        <v>155</v>
      </c>
      <c r="E188" s="197" t="s">
        <v>252</v>
      </c>
      <c r="F188" s="198" t="s">
        <v>253</v>
      </c>
      <c r="G188" s="199" t="s">
        <v>158</v>
      </c>
      <c r="H188" s="200">
        <v>2.95</v>
      </c>
      <c r="I188" s="201"/>
      <c r="J188" s="200">
        <f>ROUND(I188*H188,3)</f>
        <v>0</v>
      </c>
      <c r="K188" s="202"/>
      <c r="L188" s="39"/>
      <c r="M188" s="203" t="s">
        <v>1</v>
      </c>
      <c r="N188" s="204" t="s">
        <v>40</v>
      </c>
      <c r="O188" s="75"/>
      <c r="P188" s="205">
        <f>O188*H188</f>
        <v>0</v>
      </c>
      <c r="Q188" s="205">
        <v>2.3354300000000001</v>
      </c>
      <c r="R188" s="205">
        <f>Q188*H188</f>
        <v>6.8895185000000003</v>
      </c>
      <c r="S188" s="205">
        <v>0</v>
      </c>
      <c r="T188" s="20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7" t="s">
        <v>159</v>
      </c>
      <c r="AT188" s="207" t="s">
        <v>155</v>
      </c>
      <c r="AU188" s="207" t="s">
        <v>160</v>
      </c>
      <c r="AY188" s="17" t="s">
        <v>153</v>
      </c>
      <c r="BE188" s="208">
        <f>IF(N188="základná",J188,0)</f>
        <v>0</v>
      </c>
      <c r="BF188" s="208">
        <f>IF(N188="znížená",J188,0)</f>
        <v>0</v>
      </c>
      <c r="BG188" s="208">
        <f>IF(N188="zákl. prenesená",J188,0)</f>
        <v>0</v>
      </c>
      <c r="BH188" s="208">
        <f>IF(N188="zníž. prenesená",J188,0)</f>
        <v>0</v>
      </c>
      <c r="BI188" s="208">
        <f>IF(N188="nulová",J188,0)</f>
        <v>0</v>
      </c>
      <c r="BJ188" s="17" t="s">
        <v>160</v>
      </c>
      <c r="BK188" s="209">
        <f>ROUND(I188*H188,3)</f>
        <v>0</v>
      </c>
      <c r="BL188" s="17" t="s">
        <v>159</v>
      </c>
      <c r="BM188" s="207" t="s">
        <v>254</v>
      </c>
    </row>
    <row r="189" spans="1:65" s="14" customFormat="1" ht="10.199999999999999">
      <c r="B189" s="222"/>
      <c r="C189" s="223"/>
      <c r="D189" s="212" t="s">
        <v>162</v>
      </c>
      <c r="E189" s="224" t="s">
        <v>1</v>
      </c>
      <c r="F189" s="225" t="s">
        <v>174</v>
      </c>
      <c r="G189" s="223"/>
      <c r="H189" s="224" t="s">
        <v>1</v>
      </c>
      <c r="I189" s="226"/>
      <c r="J189" s="223"/>
      <c r="K189" s="223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162</v>
      </c>
      <c r="AU189" s="231" t="s">
        <v>160</v>
      </c>
      <c r="AV189" s="14" t="s">
        <v>82</v>
      </c>
      <c r="AW189" s="14" t="s">
        <v>29</v>
      </c>
      <c r="AX189" s="14" t="s">
        <v>74</v>
      </c>
      <c r="AY189" s="231" t="s">
        <v>153</v>
      </c>
    </row>
    <row r="190" spans="1:65" s="13" customFormat="1" ht="10.199999999999999">
      <c r="B190" s="210"/>
      <c r="C190" s="211"/>
      <c r="D190" s="212" t="s">
        <v>162</v>
      </c>
      <c r="E190" s="213" t="s">
        <v>1</v>
      </c>
      <c r="F190" s="214" t="s">
        <v>255</v>
      </c>
      <c r="G190" s="211"/>
      <c r="H190" s="215">
        <v>0.48</v>
      </c>
      <c r="I190" s="216"/>
      <c r="J190" s="211"/>
      <c r="K190" s="211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162</v>
      </c>
      <c r="AU190" s="221" t="s">
        <v>160</v>
      </c>
      <c r="AV190" s="13" t="s">
        <v>160</v>
      </c>
      <c r="AW190" s="13" t="s">
        <v>29</v>
      </c>
      <c r="AX190" s="13" t="s">
        <v>74</v>
      </c>
      <c r="AY190" s="221" t="s">
        <v>153</v>
      </c>
    </row>
    <row r="191" spans="1:65" s="14" customFormat="1" ht="10.199999999999999">
      <c r="B191" s="222"/>
      <c r="C191" s="223"/>
      <c r="D191" s="212" t="s">
        <v>162</v>
      </c>
      <c r="E191" s="224" t="s">
        <v>1</v>
      </c>
      <c r="F191" s="225" t="s">
        <v>176</v>
      </c>
      <c r="G191" s="223"/>
      <c r="H191" s="224" t="s">
        <v>1</v>
      </c>
      <c r="I191" s="226"/>
      <c r="J191" s="223"/>
      <c r="K191" s="223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162</v>
      </c>
      <c r="AU191" s="231" t="s">
        <v>160</v>
      </c>
      <c r="AV191" s="14" t="s">
        <v>82</v>
      </c>
      <c r="AW191" s="14" t="s">
        <v>29</v>
      </c>
      <c r="AX191" s="14" t="s">
        <v>74</v>
      </c>
      <c r="AY191" s="231" t="s">
        <v>153</v>
      </c>
    </row>
    <row r="192" spans="1:65" s="13" customFormat="1" ht="10.199999999999999">
      <c r="B192" s="210"/>
      <c r="C192" s="211"/>
      <c r="D192" s="212" t="s">
        <v>162</v>
      </c>
      <c r="E192" s="213" t="s">
        <v>1</v>
      </c>
      <c r="F192" s="214" t="s">
        <v>256</v>
      </c>
      <c r="G192" s="211"/>
      <c r="H192" s="215">
        <v>1.47</v>
      </c>
      <c r="I192" s="216"/>
      <c r="J192" s="211"/>
      <c r="K192" s="211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162</v>
      </c>
      <c r="AU192" s="221" t="s">
        <v>160</v>
      </c>
      <c r="AV192" s="13" t="s">
        <v>160</v>
      </c>
      <c r="AW192" s="13" t="s">
        <v>29</v>
      </c>
      <c r="AX192" s="13" t="s">
        <v>74</v>
      </c>
      <c r="AY192" s="221" t="s">
        <v>153</v>
      </c>
    </row>
    <row r="193" spans="1:65" s="13" customFormat="1" ht="10.199999999999999">
      <c r="B193" s="210"/>
      <c r="C193" s="211"/>
      <c r="D193" s="212" t="s">
        <v>162</v>
      </c>
      <c r="E193" s="213" t="s">
        <v>1</v>
      </c>
      <c r="F193" s="214" t="s">
        <v>257</v>
      </c>
      <c r="G193" s="211"/>
      <c r="H193" s="215">
        <v>1</v>
      </c>
      <c r="I193" s="216"/>
      <c r="J193" s="211"/>
      <c r="K193" s="211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162</v>
      </c>
      <c r="AU193" s="221" t="s">
        <v>160</v>
      </c>
      <c r="AV193" s="13" t="s">
        <v>160</v>
      </c>
      <c r="AW193" s="13" t="s">
        <v>29</v>
      </c>
      <c r="AX193" s="13" t="s">
        <v>74</v>
      </c>
      <c r="AY193" s="221" t="s">
        <v>153</v>
      </c>
    </row>
    <row r="194" spans="1:65" s="15" customFormat="1" ht="10.199999999999999">
      <c r="B194" s="232"/>
      <c r="C194" s="233"/>
      <c r="D194" s="212" t="s">
        <v>162</v>
      </c>
      <c r="E194" s="234" t="s">
        <v>1</v>
      </c>
      <c r="F194" s="235" t="s">
        <v>179</v>
      </c>
      <c r="G194" s="233"/>
      <c r="H194" s="236">
        <v>2.95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162</v>
      </c>
      <c r="AU194" s="242" t="s">
        <v>160</v>
      </c>
      <c r="AV194" s="15" t="s">
        <v>159</v>
      </c>
      <c r="AW194" s="15" t="s">
        <v>29</v>
      </c>
      <c r="AX194" s="15" t="s">
        <v>82</v>
      </c>
      <c r="AY194" s="242" t="s">
        <v>153</v>
      </c>
    </row>
    <row r="195" spans="1:65" s="12" customFormat="1" ht="22.8" customHeight="1">
      <c r="B195" s="181"/>
      <c r="C195" s="182"/>
      <c r="D195" s="183" t="s">
        <v>73</v>
      </c>
      <c r="E195" s="194" t="s">
        <v>168</v>
      </c>
      <c r="F195" s="194" t="s">
        <v>258</v>
      </c>
      <c r="G195" s="182"/>
      <c r="H195" s="182"/>
      <c r="I195" s="185"/>
      <c r="J195" s="195">
        <f>BK195</f>
        <v>0</v>
      </c>
      <c r="K195" s="182"/>
      <c r="L195" s="186"/>
      <c r="M195" s="187"/>
      <c r="N195" s="188"/>
      <c r="O195" s="188"/>
      <c r="P195" s="189">
        <f>SUM(P196:P200)</f>
        <v>0</v>
      </c>
      <c r="Q195" s="188"/>
      <c r="R195" s="189">
        <f>SUM(R196:R200)</f>
        <v>33.147011749999997</v>
      </c>
      <c r="S195" s="188"/>
      <c r="T195" s="190">
        <f>SUM(T196:T200)</f>
        <v>0</v>
      </c>
      <c r="AR195" s="191" t="s">
        <v>82</v>
      </c>
      <c r="AT195" s="192" t="s">
        <v>73</v>
      </c>
      <c r="AU195" s="192" t="s">
        <v>82</v>
      </c>
      <c r="AY195" s="191" t="s">
        <v>153</v>
      </c>
      <c r="BK195" s="193">
        <f>SUM(BK196:BK200)</f>
        <v>0</v>
      </c>
    </row>
    <row r="196" spans="1:65" s="2" customFormat="1" ht="24.15" customHeight="1">
      <c r="A196" s="34"/>
      <c r="B196" s="35"/>
      <c r="C196" s="196" t="s">
        <v>259</v>
      </c>
      <c r="D196" s="196" t="s">
        <v>155</v>
      </c>
      <c r="E196" s="197" t="s">
        <v>260</v>
      </c>
      <c r="F196" s="198" t="s">
        <v>261</v>
      </c>
      <c r="G196" s="199" t="s">
        <v>158</v>
      </c>
      <c r="H196" s="200">
        <v>14.875</v>
      </c>
      <c r="I196" s="201"/>
      <c r="J196" s="200">
        <f>ROUND(I196*H196,3)</f>
        <v>0</v>
      </c>
      <c r="K196" s="202"/>
      <c r="L196" s="39"/>
      <c r="M196" s="203" t="s">
        <v>1</v>
      </c>
      <c r="N196" s="204" t="s">
        <v>40</v>
      </c>
      <c r="O196" s="75"/>
      <c r="P196" s="205">
        <f>O196*H196</f>
        <v>0</v>
      </c>
      <c r="Q196" s="205">
        <v>2.1190899999999999</v>
      </c>
      <c r="R196" s="205">
        <f>Q196*H196</f>
        <v>31.521463749999999</v>
      </c>
      <c r="S196" s="205">
        <v>0</v>
      </c>
      <c r="T196" s="20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7" t="s">
        <v>159</v>
      </c>
      <c r="AT196" s="207" t="s">
        <v>155</v>
      </c>
      <c r="AU196" s="207" t="s">
        <v>160</v>
      </c>
      <c r="AY196" s="17" t="s">
        <v>153</v>
      </c>
      <c r="BE196" s="208">
        <f>IF(N196="základná",J196,0)</f>
        <v>0</v>
      </c>
      <c r="BF196" s="208">
        <f>IF(N196="znížená",J196,0)</f>
        <v>0</v>
      </c>
      <c r="BG196" s="208">
        <f>IF(N196="zákl. prenesená",J196,0)</f>
        <v>0</v>
      </c>
      <c r="BH196" s="208">
        <f>IF(N196="zníž. prenesená",J196,0)</f>
        <v>0</v>
      </c>
      <c r="BI196" s="208">
        <f>IF(N196="nulová",J196,0)</f>
        <v>0</v>
      </c>
      <c r="BJ196" s="17" t="s">
        <v>160</v>
      </c>
      <c r="BK196" s="209">
        <f>ROUND(I196*H196,3)</f>
        <v>0</v>
      </c>
      <c r="BL196" s="17" t="s">
        <v>159</v>
      </c>
      <c r="BM196" s="207" t="s">
        <v>262</v>
      </c>
    </row>
    <row r="197" spans="1:65" s="13" customFormat="1" ht="10.199999999999999">
      <c r="B197" s="210"/>
      <c r="C197" s="211"/>
      <c r="D197" s="212" t="s">
        <v>162</v>
      </c>
      <c r="E197" s="213" t="s">
        <v>1</v>
      </c>
      <c r="F197" s="214" t="s">
        <v>263</v>
      </c>
      <c r="G197" s="211"/>
      <c r="H197" s="215">
        <v>14.875</v>
      </c>
      <c r="I197" s="216"/>
      <c r="J197" s="211"/>
      <c r="K197" s="211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162</v>
      </c>
      <c r="AU197" s="221" t="s">
        <v>160</v>
      </c>
      <c r="AV197" s="13" t="s">
        <v>160</v>
      </c>
      <c r="AW197" s="13" t="s">
        <v>29</v>
      </c>
      <c r="AX197" s="13" t="s">
        <v>82</v>
      </c>
      <c r="AY197" s="221" t="s">
        <v>153</v>
      </c>
    </row>
    <row r="198" spans="1:65" s="2" customFormat="1" ht="24.15" customHeight="1">
      <c r="A198" s="34"/>
      <c r="B198" s="35"/>
      <c r="C198" s="196" t="s">
        <v>7</v>
      </c>
      <c r="D198" s="196" t="s">
        <v>155</v>
      </c>
      <c r="E198" s="197" t="s">
        <v>264</v>
      </c>
      <c r="F198" s="198" t="s">
        <v>265</v>
      </c>
      <c r="G198" s="199" t="s">
        <v>266</v>
      </c>
      <c r="H198" s="200">
        <v>0.74399999999999999</v>
      </c>
      <c r="I198" s="201"/>
      <c r="J198" s="200">
        <f>ROUND(I198*H198,3)</f>
        <v>0</v>
      </c>
      <c r="K198" s="202"/>
      <c r="L198" s="39"/>
      <c r="M198" s="203" t="s">
        <v>1</v>
      </c>
      <c r="N198" s="204" t="s">
        <v>40</v>
      </c>
      <c r="O198" s="75"/>
      <c r="P198" s="205">
        <f>O198*H198</f>
        <v>0</v>
      </c>
      <c r="Q198" s="205">
        <v>1.002</v>
      </c>
      <c r="R198" s="205">
        <f>Q198*H198</f>
        <v>0.74548800000000004</v>
      </c>
      <c r="S198" s="205">
        <v>0</v>
      </c>
      <c r="T198" s="20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7" t="s">
        <v>159</v>
      </c>
      <c r="AT198" s="207" t="s">
        <v>155</v>
      </c>
      <c r="AU198" s="207" t="s">
        <v>160</v>
      </c>
      <c r="AY198" s="17" t="s">
        <v>153</v>
      </c>
      <c r="BE198" s="208">
        <f>IF(N198="základná",J198,0)</f>
        <v>0</v>
      </c>
      <c r="BF198" s="208">
        <f>IF(N198="znížená",J198,0)</f>
        <v>0</v>
      </c>
      <c r="BG198" s="208">
        <f>IF(N198="zákl. prenesená",J198,0)</f>
        <v>0</v>
      </c>
      <c r="BH198" s="208">
        <f>IF(N198="zníž. prenesená",J198,0)</f>
        <v>0</v>
      </c>
      <c r="BI198" s="208">
        <f>IF(N198="nulová",J198,0)</f>
        <v>0</v>
      </c>
      <c r="BJ198" s="17" t="s">
        <v>160</v>
      </c>
      <c r="BK198" s="209">
        <f>ROUND(I198*H198,3)</f>
        <v>0</v>
      </c>
      <c r="BL198" s="17" t="s">
        <v>159</v>
      </c>
      <c r="BM198" s="207" t="s">
        <v>267</v>
      </c>
    </row>
    <row r="199" spans="1:65" s="13" customFormat="1" ht="10.199999999999999">
      <c r="B199" s="210"/>
      <c r="C199" s="211"/>
      <c r="D199" s="212" t="s">
        <v>162</v>
      </c>
      <c r="E199" s="213" t="s">
        <v>1</v>
      </c>
      <c r="F199" s="214" t="s">
        <v>268</v>
      </c>
      <c r="G199" s="211"/>
      <c r="H199" s="215">
        <v>0.74399999999999999</v>
      </c>
      <c r="I199" s="216"/>
      <c r="J199" s="211"/>
      <c r="K199" s="211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162</v>
      </c>
      <c r="AU199" s="221" t="s">
        <v>160</v>
      </c>
      <c r="AV199" s="13" t="s">
        <v>160</v>
      </c>
      <c r="AW199" s="13" t="s">
        <v>29</v>
      </c>
      <c r="AX199" s="13" t="s">
        <v>82</v>
      </c>
      <c r="AY199" s="221" t="s">
        <v>153</v>
      </c>
    </row>
    <row r="200" spans="1:65" s="2" customFormat="1" ht="37.799999999999997" customHeight="1">
      <c r="A200" s="34"/>
      <c r="B200" s="35"/>
      <c r="C200" s="196" t="s">
        <v>269</v>
      </c>
      <c r="D200" s="196" t="s">
        <v>155</v>
      </c>
      <c r="E200" s="197" t="s">
        <v>270</v>
      </c>
      <c r="F200" s="198" t="s">
        <v>271</v>
      </c>
      <c r="G200" s="199" t="s">
        <v>272</v>
      </c>
      <c r="H200" s="200">
        <v>1</v>
      </c>
      <c r="I200" s="201"/>
      <c r="J200" s="200">
        <f>ROUND(I200*H200,3)</f>
        <v>0</v>
      </c>
      <c r="K200" s="202"/>
      <c r="L200" s="39"/>
      <c r="M200" s="203" t="s">
        <v>1</v>
      </c>
      <c r="N200" s="204" t="s">
        <v>40</v>
      </c>
      <c r="O200" s="75"/>
      <c r="P200" s="205">
        <f>O200*H200</f>
        <v>0</v>
      </c>
      <c r="Q200" s="205">
        <v>0.88005999999999995</v>
      </c>
      <c r="R200" s="205">
        <f>Q200*H200</f>
        <v>0.88005999999999995</v>
      </c>
      <c r="S200" s="205">
        <v>0</v>
      </c>
      <c r="T200" s="20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7" t="s">
        <v>159</v>
      </c>
      <c r="AT200" s="207" t="s">
        <v>155</v>
      </c>
      <c r="AU200" s="207" t="s">
        <v>160</v>
      </c>
      <c r="AY200" s="17" t="s">
        <v>153</v>
      </c>
      <c r="BE200" s="208">
        <f>IF(N200="základná",J200,0)</f>
        <v>0</v>
      </c>
      <c r="BF200" s="208">
        <f>IF(N200="znížená",J200,0)</f>
        <v>0</v>
      </c>
      <c r="BG200" s="208">
        <f>IF(N200="zákl. prenesená",J200,0)</f>
        <v>0</v>
      </c>
      <c r="BH200" s="208">
        <f>IF(N200="zníž. prenesená",J200,0)</f>
        <v>0</v>
      </c>
      <c r="BI200" s="208">
        <f>IF(N200="nulová",J200,0)</f>
        <v>0</v>
      </c>
      <c r="BJ200" s="17" t="s">
        <v>160</v>
      </c>
      <c r="BK200" s="209">
        <f>ROUND(I200*H200,3)</f>
        <v>0</v>
      </c>
      <c r="BL200" s="17" t="s">
        <v>159</v>
      </c>
      <c r="BM200" s="207" t="s">
        <v>273</v>
      </c>
    </row>
    <row r="201" spans="1:65" s="12" customFormat="1" ht="22.8" customHeight="1">
      <c r="B201" s="181"/>
      <c r="C201" s="182"/>
      <c r="D201" s="183" t="s">
        <v>73</v>
      </c>
      <c r="E201" s="194" t="s">
        <v>187</v>
      </c>
      <c r="F201" s="194" t="s">
        <v>274</v>
      </c>
      <c r="G201" s="182"/>
      <c r="H201" s="182"/>
      <c r="I201" s="185"/>
      <c r="J201" s="195">
        <f>BK201</f>
        <v>0</v>
      </c>
      <c r="K201" s="182"/>
      <c r="L201" s="186"/>
      <c r="M201" s="187"/>
      <c r="N201" s="188"/>
      <c r="O201" s="188"/>
      <c r="P201" s="189">
        <f>SUM(P202:P227)</f>
        <v>0</v>
      </c>
      <c r="Q201" s="188"/>
      <c r="R201" s="189">
        <f>SUM(R202:R227)</f>
        <v>23.6778735</v>
      </c>
      <c r="S201" s="188"/>
      <c r="T201" s="190">
        <f>SUM(T202:T227)</f>
        <v>0</v>
      </c>
      <c r="AR201" s="191" t="s">
        <v>82</v>
      </c>
      <c r="AT201" s="192" t="s">
        <v>73</v>
      </c>
      <c r="AU201" s="192" t="s">
        <v>82</v>
      </c>
      <c r="AY201" s="191" t="s">
        <v>153</v>
      </c>
      <c r="BK201" s="193">
        <f>SUM(BK202:BK227)</f>
        <v>0</v>
      </c>
    </row>
    <row r="202" spans="1:65" s="2" customFormat="1" ht="24.15" customHeight="1">
      <c r="A202" s="34"/>
      <c r="B202" s="35"/>
      <c r="C202" s="196" t="s">
        <v>275</v>
      </c>
      <c r="D202" s="196" t="s">
        <v>155</v>
      </c>
      <c r="E202" s="197" t="s">
        <v>276</v>
      </c>
      <c r="F202" s="198" t="s">
        <v>277</v>
      </c>
      <c r="G202" s="199" t="s">
        <v>233</v>
      </c>
      <c r="H202" s="200">
        <v>60.45</v>
      </c>
      <c r="I202" s="201"/>
      <c r="J202" s="200">
        <f>ROUND(I202*H202,3)</f>
        <v>0</v>
      </c>
      <c r="K202" s="202"/>
      <c r="L202" s="39"/>
      <c r="M202" s="203" t="s">
        <v>1</v>
      </c>
      <c r="N202" s="204" t="s">
        <v>40</v>
      </c>
      <c r="O202" s="75"/>
      <c r="P202" s="205">
        <f>O202*H202</f>
        <v>0</v>
      </c>
      <c r="Q202" s="205">
        <v>5.11E-3</v>
      </c>
      <c r="R202" s="205">
        <f>Q202*H202</f>
        <v>0.30889949999999999</v>
      </c>
      <c r="S202" s="205">
        <v>0</v>
      </c>
      <c r="T202" s="20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7" t="s">
        <v>159</v>
      </c>
      <c r="AT202" s="207" t="s">
        <v>155</v>
      </c>
      <c r="AU202" s="207" t="s">
        <v>160</v>
      </c>
      <c r="AY202" s="17" t="s">
        <v>153</v>
      </c>
      <c r="BE202" s="208">
        <f>IF(N202="základná",J202,0)</f>
        <v>0</v>
      </c>
      <c r="BF202" s="208">
        <f>IF(N202="znížená",J202,0)</f>
        <v>0</v>
      </c>
      <c r="BG202" s="208">
        <f>IF(N202="zákl. prenesená",J202,0)</f>
        <v>0</v>
      </c>
      <c r="BH202" s="208">
        <f>IF(N202="zníž. prenesená",J202,0)</f>
        <v>0</v>
      </c>
      <c r="BI202" s="208">
        <f>IF(N202="nulová",J202,0)</f>
        <v>0</v>
      </c>
      <c r="BJ202" s="17" t="s">
        <v>160</v>
      </c>
      <c r="BK202" s="209">
        <f>ROUND(I202*H202,3)</f>
        <v>0</v>
      </c>
      <c r="BL202" s="17" t="s">
        <v>159</v>
      </c>
      <c r="BM202" s="207" t="s">
        <v>278</v>
      </c>
    </row>
    <row r="203" spans="1:65" s="14" customFormat="1" ht="10.199999999999999">
      <c r="B203" s="222"/>
      <c r="C203" s="223"/>
      <c r="D203" s="212" t="s">
        <v>162</v>
      </c>
      <c r="E203" s="224" t="s">
        <v>1</v>
      </c>
      <c r="F203" s="225" t="s">
        <v>279</v>
      </c>
      <c r="G203" s="223"/>
      <c r="H203" s="224" t="s">
        <v>1</v>
      </c>
      <c r="I203" s="226"/>
      <c r="J203" s="223"/>
      <c r="K203" s="223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162</v>
      </c>
      <c r="AU203" s="231" t="s">
        <v>160</v>
      </c>
      <c r="AV203" s="14" t="s">
        <v>82</v>
      </c>
      <c r="AW203" s="14" t="s">
        <v>29</v>
      </c>
      <c r="AX203" s="14" t="s">
        <v>74</v>
      </c>
      <c r="AY203" s="231" t="s">
        <v>153</v>
      </c>
    </row>
    <row r="204" spans="1:65" s="14" customFormat="1" ht="10.199999999999999">
      <c r="B204" s="222"/>
      <c r="C204" s="223"/>
      <c r="D204" s="212" t="s">
        <v>162</v>
      </c>
      <c r="E204" s="224" t="s">
        <v>1</v>
      </c>
      <c r="F204" s="225" t="s">
        <v>280</v>
      </c>
      <c r="G204" s="223"/>
      <c r="H204" s="224" t="s">
        <v>1</v>
      </c>
      <c r="I204" s="226"/>
      <c r="J204" s="223"/>
      <c r="K204" s="223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162</v>
      </c>
      <c r="AU204" s="231" t="s">
        <v>160</v>
      </c>
      <c r="AV204" s="14" t="s">
        <v>82</v>
      </c>
      <c r="AW204" s="14" t="s">
        <v>29</v>
      </c>
      <c r="AX204" s="14" t="s">
        <v>74</v>
      </c>
      <c r="AY204" s="231" t="s">
        <v>153</v>
      </c>
    </row>
    <row r="205" spans="1:65" s="13" customFormat="1" ht="10.199999999999999">
      <c r="B205" s="210"/>
      <c r="C205" s="211"/>
      <c r="D205" s="212" t="s">
        <v>162</v>
      </c>
      <c r="E205" s="213" t="s">
        <v>1</v>
      </c>
      <c r="F205" s="214" t="s">
        <v>281</v>
      </c>
      <c r="G205" s="211"/>
      <c r="H205" s="215">
        <v>3.75</v>
      </c>
      <c r="I205" s="216"/>
      <c r="J205" s="211"/>
      <c r="K205" s="211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162</v>
      </c>
      <c r="AU205" s="221" t="s">
        <v>160</v>
      </c>
      <c r="AV205" s="13" t="s">
        <v>160</v>
      </c>
      <c r="AW205" s="13" t="s">
        <v>29</v>
      </c>
      <c r="AX205" s="13" t="s">
        <v>74</v>
      </c>
      <c r="AY205" s="221" t="s">
        <v>153</v>
      </c>
    </row>
    <row r="206" spans="1:65" s="14" customFormat="1" ht="10.199999999999999">
      <c r="B206" s="222"/>
      <c r="C206" s="223"/>
      <c r="D206" s="212" t="s">
        <v>162</v>
      </c>
      <c r="E206" s="224" t="s">
        <v>1</v>
      </c>
      <c r="F206" s="225" t="s">
        <v>282</v>
      </c>
      <c r="G206" s="223"/>
      <c r="H206" s="224" t="s">
        <v>1</v>
      </c>
      <c r="I206" s="226"/>
      <c r="J206" s="223"/>
      <c r="K206" s="223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162</v>
      </c>
      <c r="AU206" s="231" t="s">
        <v>160</v>
      </c>
      <c r="AV206" s="14" t="s">
        <v>82</v>
      </c>
      <c r="AW206" s="14" t="s">
        <v>29</v>
      </c>
      <c r="AX206" s="14" t="s">
        <v>74</v>
      </c>
      <c r="AY206" s="231" t="s">
        <v>153</v>
      </c>
    </row>
    <row r="207" spans="1:65" s="13" customFormat="1" ht="10.199999999999999">
      <c r="B207" s="210"/>
      <c r="C207" s="211"/>
      <c r="D207" s="212" t="s">
        <v>162</v>
      </c>
      <c r="E207" s="213" t="s">
        <v>1</v>
      </c>
      <c r="F207" s="214" t="s">
        <v>281</v>
      </c>
      <c r="G207" s="211"/>
      <c r="H207" s="215">
        <v>3.75</v>
      </c>
      <c r="I207" s="216"/>
      <c r="J207" s="211"/>
      <c r="K207" s="211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162</v>
      </c>
      <c r="AU207" s="221" t="s">
        <v>160</v>
      </c>
      <c r="AV207" s="13" t="s">
        <v>160</v>
      </c>
      <c r="AW207" s="13" t="s">
        <v>29</v>
      </c>
      <c r="AX207" s="13" t="s">
        <v>74</v>
      </c>
      <c r="AY207" s="221" t="s">
        <v>153</v>
      </c>
    </row>
    <row r="208" spans="1:65" s="14" customFormat="1" ht="10.199999999999999">
      <c r="B208" s="222"/>
      <c r="C208" s="223"/>
      <c r="D208" s="212" t="s">
        <v>162</v>
      </c>
      <c r="E208" s="224" t="s">
        <v>1</v>
      </c>
      <c r="F208" s="225" t="s">
        <v>283</v>
      </c>
      <c r="G208" s="223"/>
      <c r="H208" s="224" t="s">
        <v>1</v>
      </c>
      <c r="I208" s="226"/>
      <c r="J208" s="223"/>
      <c r="K208" s="223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162</v>
      </c>
      <c r="AU208" s="231" t="s">
        <v>160</v>
      </c>
      <c r="AV208" s="14" t="s">
        <v>82</v>
      </c>
      <c r="AW208" s="14" t="s">
        <v>29</v>
      </c>
      <c r="AX208" s="14" t="s">
        <v>74</v>
      </c>
      <c r="AY208" s="231" t="s">
        <v>153</v>
      </c>
    </row>
    <row r="209" spans="1:65" s="13" customFormat="1" ht="10.199999999999999">
      <c r="B209" s="210"/>
      <c r="C209" s="211"/>
      <c r="D209" s="212" t="s">
        <v>162</v>
      </c>
      <c r="E209" s="213" t="s">
        <v>1</v>
      </c>
      <c r="F209" s="214" t="s">
        <v>284</v>
      </c>
      <c r="G209" s="211"/>
      <c r="H209" s="215">
        <v>9</v>
      </c>
      <c r="I209" s="216"/>
      <c r="J209" s="211"/>
      <c r="K209" s="211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162</v>
      </c>
      <c r="AU209" s="221" t="s">
        <v>160</v>
      </c>
      <c r="AV209" s="13" t="s">
        <v>160</v>
      </c>
      <c r="AW209" s="13" t="s">
        <v>29</v>
      </c>
      <c r="AX209" s="13" t="s">
        <v>74</v>
      </c>
      <c r="AY209" s="221" t="s">
        <v>153</v>
      </c>
    </row>
    <row r="210" spans="1:65" s="14" customFormat="1" ht="10.199999999999999">
      <c r="B210" s="222"/>
      <c r="C210" s="223"/>
      <c r="D210" s="212" t="s">
        <v>162</v>
      </c>
      <c r="E210" s="224" t="s">
        <v>1</v>
      </c>
      <c r="F210" s="225" t="s">
        <v>285</v>
      </c>
      <c r="G210" s="223"/>
      <c r="H210" s="224" t="s">
        <v>1</v>
      </c>
      <c r="I210" s="226"/>
      <c r="J210" s="223"/>
      <c r="K210" s="223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162</v>
      </c>
      <c r="AU210" s="231" t="s">
        <v>160</v>
      </c>
      <c r="AV210" s="14" t="s">
        <v>82</v>
      </c>
      <c r="AW210" s="14" t="s">
        <v>29</v>
      </c>
      <c r="AX210" s="14" t="s">
        <v>74</v>
      </c>
      <c r="AY210" s="231" t="s">
        <v>153</v>
      </c>
    </row>
    <row r="211" spans="1:65" s="13" customFormat="1" ht="10.199999999999999">
      <c r="B211" s="210"/>
      <c r="C211" s="211"/>
      <c r="D211" s="212" t="s">
        <v>162</v>
      </c>
      <c r="E211" s="213" t="s">
        <v>1</v>
      </c>
      <c r="F211" s="214" t="s">
        <v>284</v>
      </c>
      <c r="G211" s="211"/>
      <c r="H211" s="215">
        <v>9</v>
      </c>
      <c r="I211" s="216"/>
      <c r="J211" s="211"/>
      <c r="K211" s="211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162</v>
      </c>
      <c r="AU211" s="221" t="s">
        <v>160</v>
      </c>
      <c r="AV211" s="13" t="s">
        <v>160</v>
      </c>
      <c r="AW211" s="13" t="s">
        <v>29</v>
      </c>
      <c r="AX211" s="13" t="s">
        <v>74</v>
      </c>
      <c r="AY211" s="221" t="s">
        <v>153</v>
      </c>
    </row>
    <row r="212" spans="1:65" s="14" customFormat="1" ht="10.199999999999999">
      <c r="B212" s="222"/>
      <c r="C212" s="223"/>
      <c r="D212" s="212" t="s">
        <v>162</v>
      </c>
      <c r="E212" s="224" t="s">
        <v>1</v>
      </c>
      <c r="F212" s="225" t="s">
        <v>286</v>
      </c>
      <c r="G212" s="223"/>
      <c r="H212" s="224" t="s">
        <v>1</v>
      </c>
      <c r="I212" s="226"/>
      <c r="J212" s="223"/>
      <c r="K212" s="223"/>
      <c r="L212" s="227"/>
      <c r="M212" s="228"/>
      <c r="N212" s="229"/>
      <c r="O212" s="229"/>
      <c r="P212" s="229"/>
      <c r="Q212" s="229"/>
      <c r="R212" s="229"/>
      <c r="S212" s="229"/>
      <c r="T212" s="230"/>
      <c r="AT212" s="231" t="s">
        <v>162</v>
      </c>
      <c r="AU212" s="231" t="s">
        <v>160</v>
      </c>
      <c r="AV212" s="14" t="s">
        <v>82</v>
      </c>
      <c r="AW212" s="14" t="s">
        <v>29</v>
      </c>
      <c r="AX212" s="14" t="s">
        <v>74</v>
      </c>
      <c r="AY212" s="231" t="s">
        <v>153</v>
      </c>
    </row>
    <row r="213" spans="1:65" s="13" customFormat="1" ht="10.199999999999999">
      <c r="B213" s="210"/>
      <c r="C213" s="211"/>
      <c r="D213" s="212" t="s">
        <v>162</v>
      </c>
      <c r="E213" s="213" t="s">
        <v>1</v>
      </c>
      <c r="F213" s="214" t="s">
        <v>287</v>
      </c>
      <c r="G213" s="211"/>
      <c r="H213" s="215">
        <v>12.12</v>
      </c>
      <c r="I213" s="216"/>
      <c r="J213" s="211"/>
      <c r="K213" s="211"/>
      <c r="L213" s="217"/>
      <c r="M213" s="218"/>
      <c r="N213" s="219"/>
      <c r="O213" s="219"/>
      <c r="P213" s="219"/>
      <c r="Q213" s="219"/>
      <c r="R213" s="219"/>
      <c r="S213" s="219"/>
      <c r="T213" s="220"/>
      <c r="AT213" s="221" t="s">
        <v>162</v>
      </c>
      <c r="AU213" s="221" t="s">
        <v>160</v>
      </c>
      <c r="AV213" s="13" t="s">
        <v>160</v>
      </c>
      <c r="AW213" s="13" t="s">
        <v>29</v>
      </c>
      <c r="AX213" s="13" t="s">
        <v>74</v>
      </c>
      <c r="AY213" s="221" t="s">
        <v>153</v>
      </c>
    </row>
    <row r="214" spans="1:65" s="14" customFormat="1" ht="10.199999999999999">
      <c r="B214" s="222"/>
      <c r="C214" s="223"/>
      <c r="D214" s="212" t="s">
        <v>162</v>
      </c>
      <c r="E214" s="224" t="s">
        <v>1</v>
      </c>
      <c r="F214" s="225" t="s">
        <v>288</v>
      </c>
      <c r="G214" s="223"/>
      <c r="H214" s="224" t="s">
        <v>1</v>
      </c>
      <c r="I214" s="226"/>
      <c r="J214" s="223"/>
      <c r="K214" s="223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162</v>
      </c>
      <c r="AU214" s="231" t="s">
        <v>160</v>
      </c>
      <c r="AV214" s="14" t="s">
        <v>82</v>
      </c>
      <c r="AW214" s="14" t="s">
        <v>29</v>
      </c>
      <c r="AX214" s="14" t="s">
        <v>74</v>
      </c>
      <c r="AY214" s="231" t="s">
        <v>153</v>
      </c>
    </row>
    <row r="215" spans="1:65" s="13" customFormat="1" ht="10.199999999999999">
      <c r="B215" s="210"/>
      <c r="C215" s="211"/>
      <c r="D215" s="212" t="s">
        <v>162</v>
      </c>
      <c r="E215" s="213" t="s">
        <v>1</v>
      </c>
      <c r="F215" s="214" t="s">
        <v>289</v>
      </c>
      <c r="G215" s="211"/>
      <c r="H215" s="215">
        <v>19.079999999999998</v>
      </c>
      <c r="I215" s="216"/>
      <c r="J215" s="211"/>
      <c r="K215" s="211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162</v>
      </c>
      <c r="AU215" s="221" t="s">
        <v>160</v>
      </c>
      <c r="AV215" s="13" t="s">
        <v>160</v>
      </c>
      <c r="AW215" s="13" t="s">
        <v>29</v>
      </c>
      <c r="AX215" s="13" t="s">
        <v>74</v>
      </c>
      <c r="AY215" s="221" t="s">
        <v>153</v>
      </c>
    </row>
    <row r="216" spans="1:65" s="14" customFormat="1" ht="10.199999999999999">
      <c r="B216" s="222"/>
      <c r="C216" s="223"/>
      <c r="D216" s="212" t="s">
        <v>162</v>
      </c>
      <c r="E216" s="224" t="s">
        <v>1</v>
      </c>
      <c r="F216" s="225" t="s">
        <v>290</v>
      </c>
      <c r="G216" s="223"/>
      <c r="H216" s="224" t="s">
        <v>1</v>
      </c>
      <c r="I216" s="226"/>
      <c r="J216" s="223"/>
      <c r="K216" s="223"/>
      <c r="L216" s="227"/>
      <c r="M216" s="228"/>
      <c r="N216" s="229"/>
      <c r="O216" s="229"/>
      <c r="P216" s="229"/>
      <c r="Q216" s="229"/>
      <c r="R216" s="229"/>
      <c r="S216" s="229"/>
      <c r="T216" s="230"/>
      <c r="AT216" s="231" t="s">
        <v>162</v>
      </c>
      <c r="AU216" s="231" t="s">
        <v>160</v>
      </c>
      <c r="AV216" s="14" t="s">
        <v>82</v>
      </c>
      <c r="AW216" s="14" t="s">
        <v>29</v>
      </c>
      <c r="AX216" s="14" t="s">
        <v>74</v>
      </c>
      <c r="AY216" s="231" t="s">
        <v>153</v>
      </c>
    </row>
    <row r="217" spans="1:65" s="13" customFormat="1" ht="10.199999999999999">
      <c r="B217" s="210"/>
      <c r="C217" s="211"/>
      <c r="D217" s="212" t="s">
        <v>162</v>
      </c>
      <c r="E217" s="213" t="s">
        <v>1</v>
      </c>
      <c r="F217" s="214" t="s">
        <v>281</v>
      </c>
      <c r="G217" s="211"/>
      <c r="H217" s="215">
        <v>3.75</v>
      </c>
      <c r="I217" s="216"/>
      <c r="J217" s="211"/>
      <c r="K217" s="211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162</v>
      </c>
      <c r="AU217" s="221" t="s">
        <v>160</v>
      </c>
      <c r="AV217" s="13" t="s">
        <v>160</v>
      </c>
      <c r="AW217" s="13" t="s">
        <v>29</v>
      </c>
      <c r="AX217" s="13" t="s">
        <v>74</v>
      </c>
      <c r="AY217" s="221" t="s">
        <v>153</v>
      </c>
    </row>
    <row r="218" spans="1:65" s="15" customFormat="1" ht="10.199999999999999">
      <c r="B218" s="232"/>
      <c r="C218" s="233"/>
      <c r="D218" s="212" t="s">
        <v>162</v>
      </c>
      <c r="E218" s="234" t="s">
        <v>1</v>
      </c>
      <c r="F218" s="235" t="s">
        <v>179</v>
      </c>
      <c r="G218" s="233"/>
      <c r="H218" s="236">
        <v>60.449999999999996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AT218" s="242" t="s">
        <v>162</v>
      </c>
      <c r="AU218" s="242" t="s">
        <v>160</v>
      </c>
      <c r="AV218" s="15" t="s">
        <v>159</v>
      </c>
      <c r="AW218" s="15" t="s">
        <v>29</v>
      </c>
      <c r="AX218" s="15" t="s">
        <v>82</v>
      </c>
      <c r="AY218" s="242" t="s">
        <v>153</v>
      </c>
    </row>
    <row r="219" spans="1:65" s="2" customFormat="1" ht="37.799999999999997" customHeight="1">
      <c r="A219" s="34"/>
      <c r="B219" s="35"/>
      <c r="C219" s="196" t="s">
        <v>291</v>
      </c>
      <c r="D219" s="196" t="s">
        <v>155</v>
      </c>
      <c r="E219" s="197" t="s">
        <v>292</v>
      </c>
      <c r="F219" s="198" t="s">
        <v>293</v>
      </c>
      <c r="G219" s="199" t="s">
        <v>233</v>
      </c>
      <c r="H219" s="200">
        <v>41.22</v>
      </c>
      <c r="I219" s="201"/>
      <c r="J219" s="200">
        <f>ROUND(I219*H219,3)</f>
        <v>0</v>
      </c>
      <c r="K219" s="202"/>
      <c r="L219" s="39"/>
      <c r="M219" s="203" t="s">
        <v>1</v>
      </c>
      <c r="N219" s="204" t="s">
        <v>40</v>
      </c>
      <c r="O219" s="75"/>
      <c r="P219" s="205">
        <f>O219*H219</f>
        <v>0</v>
      </c>
      <c r="Q219" s="205">
        <v>1.515E-2</v>
      </c>
      <c r="R219" s="205">
        <f>Q219*H219</f>
        <v>0.62448300000000001</v>
      </c>
      <c r="S219" s="205">
        <v>0</v>
      </c>
      <c r="T219" s="20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07" t="s">
        <v>159</v>
      </c>
      <c r="AT219" s="207" t="s">
        <v>155</v>
      </c>
      <c r="AU219" s="207" t="s">
        <v>160</v>
      </c>
      <c r="AY219" s="17" t="s">
        <v>153</v>
      </c>
      <c r="BE219" s="208">
        <f>IF(N219="základná",J219,0)</f>
        <v>0</v>
      </c>
      <c r="BF219" s="208">
        <f>IF(N219="znížená",J219,0)</f>
        <v>0</v>
      </c>
      <c r="BG219" s="208">
        <f>IF(N219="zákl. prenesená",J219,0)</f>
        <v>0</v>
      </c>
      <c r="BH219" s="208">
        <f>IF(N219="zníž. prenesená",J219,0)</f>
        <v>0</v>
      </c>
      <c r="BI219" s="208">
        <f>IF(N219="nulová",J219,0)</f>
        <v>0</v>
      </c>
      <c r="BJ219" s="17" t="s">
        <v>160</v>
      </c>
      <c r="BK219" s="209">
        <f>ROUND(I219*H219,3)</f>
        <v>0</v>
      </c>
      <c r="BL219" s="17" t="s">
        <v>159</v>
      </c>
      <c r="BM219" s="207" t="s">
        <v>294</v>
      </c>
    </row>
    <row r="220" spans="1:65" s="14" customFormat="1" ht="10.199999999999999">
      <c r="B220" s="222"/>
      <c r="C220" s="223"/>
      <c r="D220" s="212" t="s">
        <v>162</v>
      </c>
      <c r="E220" s="224" t="s">
        <v>1</v>
      </c>
      <c r="F220" s="225" t="s">
        <v>295</v>
      </c>
      <c r="G220" s="223"/>
      <c r="H220" s="224" t="s">
        <v>1</v>
      </c>
      <c r="I220" s="226"/>
      <c r="J220" s="223"/>
      <c r="K220" s="223"/>
      <c r="L220" s="227"/>
      <c r="M220" s="228"/>
      <c r="N220" s="229"/>
      <c r="O220" s="229"/>
      <c r="P220" s="229"/>
      <c r="Q220" s="229"/>
      <c r="R220" s="229"/>
      <c r="S220" s="229"/>
      <c r="T220" s="230"/>
      <c r="AT220" s="231" t="s">
        <v>162</v>
      </c>
      <c r="AU220" s="231" t="s">
        <v>160</v>
      </c>
      <c r="AV220" s="14" t="s">
        <v>82</v>
      </c>
      <c r="AW220" s="14" t="s">
        <v>29</v>
      </c>
      <c r="AX220" s="14" t="s">
        <v>74</v>
      </c>
      <c r="AY220" s="231" t="s">
        <v>153</v>
      </c>
    </row>
    <row r="221" spans="1:65" s="13" customFormat="1" ht="10.199999999999999">
      <c r="B221" s="210"/>
      <c r="C221" s="211"/>
      <c r="D221" s="212" t="s">
        <v>162</v>
      </c>
      <c r="E221" s="213" t="s">
        <v>1</v>
      </c>
      <c r="F221" s="214" t="s">
        <v>296</v>
      </c>
      <c r="G221" s="211"/>
      <c r="H221" s="215">
        <v>41.22</v>
      </c>
      <c r="I221" s="216"/>
      <c r="J221" s="211"/>
      <c r="K221" s="211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162</v>
      </c>
      <c r="AU221" s="221" t="s">
        <v>160</v>
      </c>
      <c r="AV221" s="13" t="s">
        <v>160</v>
      </c>
      <c r="AW221" s="13" t="s">
        <v>29</v>
      </c>
      <c r="AX221" s="13" t="s">
        <v>82</v>
      </c>
      <c r="AY221" s="221" t="s">
        <v>153</v>
      </c>
    </row>
    <row r="222" spans="1:65" s="2" customFormat="1" ht="24.15" customHeight="1">
      <c r="A222" s="34"/>
      <c r="B222" s="35"/>
      <c r="C222" s="196" t="s">
        <v>297</v>
      </c>
      <c r="D222" s="196" t="s">
        <v>155</v>
      </c>
      <c r="E222" s="197" t="s">
        <v>298</v>
      </c>
      <c r="F222" s="198" t="s">
        <v>299</v>
      </c>
      <c r="G222" s="199" t="s">
        <v>233</v>
      </c>
      <c r="H222" s="200">
        <v>179.02</v>
      </c>
      <c r="I222" s="201"/>
      <c r="J222" s="200">
        <f>ROUND(I222*H222,3)</f>
        <v>0</v>
      </c>
      <c r="K222" s="202"/>
      <c r="L222" s="39"/>
      <c r="M222" s="203" t="s">
        <v>1</v>
      </c>
      <c r="N222" s="204" t="s">
        <v>40</v>
      </c>
      <c r="O222" s="75"/>
      <c r="P222" s="205">
        <f>O222*H222</f>
        <v>0</v>
      </c>
      <c r="Q222" s="205">
        <v>0.12705</v>
      </c>
      <c r="R222" s="205">
        <f>Q222*H222</f>
        <v>22.744491</v>
      </c>
      <c r="S222" s="205">
        <v>0</v>
      </c>
      <c r="T222" s="20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7" t="s">
        <v>159</v>
      </c>
      <c r="AT222" s="207" t="s">
        <v>155</v>
      </c>
      <c r="AU222" s="207" t="s">
        <v>160</v>
      </c>
      <c r="AY222" s="17" t="s">
        <v>153</v>
      </c>
      <c r="BE222" s="208">
        <f>IF(N222="základná",J222,0)</f>
        <v>0</v>
      </c>
      <c r="BF222" s="208">
        <f>IF(N222="znížená",J222,0)</f>
        <v>0</v>
      </c>
      <c r="BG222" s="208">
        <f>IF(N222="zákl. prenesená",J222,0)</f>
        <v>0</v>
      </c>
      <c r="BH222" s="208">
        <f>IF(N222="zníž. prenesená",J222,0)</f>
        <v>0</v>
      </c>
      <c r="BI222" s="208">
        <f>IF(N222="nulová",J222,0)</f>
        <v>0</v>
      </c>
      <c r="BJ222" s="17" t="s">
        <v>160</v>
      </c>
      <c r="BK222" s="209">
        <f>ROUND(I222*H222,3)</f>
        <v>0</v>
      </c>
      <c r="BL222" s="17" t="s">
        <v>159</v>
      </c>
      <c r="BM222" s="207" t="s">
        <v>300</v>
      </c>
    </row>
    <row r="223" spans="1:65" s="14" customFormat="1" ht="10.199999999999999">
      <c r="B223" s="222"/>
      <c r="C223" s="223"/>
      <c r="D223" s="212" t="s">
        <v>162</v>
      </c>
      <c r="E223" s="224" t="s">
        <v>1</v>
      </c>
      <c r="F223" s="225" t="s">
        <v>228</v>
      </c>
      <c r="G223" s="223"/>
      <c r="H223" s="224" t="s">
        <v>1</v>
      </c>
      <c r="I223" s="226"/>
      <c r="J223" s="223"/>
      <c r="K223" s="223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162</v>
      </c>
      <c r="AU223" s="231" t="s">
        <v>160</v>
      </c>
      <c r="AV223" s="14" t="s">
        <v>82</v>
      </c>
      <c r="AW223" s="14" t="s">
        <v>29</v>
      </c>
      <c r="AX223" s="14" t="s">
        <v>74</v>
      </c>
      <c r="AY223" s="231" t="s">
        <v>153</v>
      </c>
    </row>
    <row r="224" spans="1:65" s="13" customFormat="1" ht="20.399999999999999">
      <c r="B224" s="210"/>
      <c r="C224" s="211"/>
      <c r="D224" s="212" t="s">
        <v>162</v>
      </c>
      <c r="E224" s="213" t="s">
        <v>1</v>
      </c>
      <c r="F224" s="214" t="s">
        <v>301</v>
      </c>
      <c r="G224" s="211"/>
      <c r="H224" s="215">
        <v>94.5</v>
      </c>
      <c r="I224" s="216"/>
      <c r="J224" s="211"/>
      <c r="K224" s="211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162</v>
      </c>
      <c r="AU224" s="221" t="s">
        <v>160</v>
      </c>
      <c r="AV224" s="13" t="s">
        <v>160</v>
      </c>
      <c r="AW224" s="13" t="s">
        <v>29</v>
      </c>
      <c r="AX224" s="13" t="s">
        <v>74</v>
      </c>
      <c r="AY224" s="221" t="s">
        <v>153</v>
      </c>
    </row>
    <row r="225" spans="1:65" s="14" customFormat="1" ht="10.199999999999999">
      <c r="B225" s="222"/>
      <c r="C225" s="223"/>
      <c r="D225" s="212" t="s">
        <v>162</v>
      </c>
      <c r="E225" s="224" t="s">
        <v>1</v>
      </c>
      <c r="F225" s="225" t="s">
        <v>302</v>
      </c>
      <c r="G225" s="223"/>
      <c r="H225" s="224" t="s">
        <v>1</v>
      </c>
      <c r="I225" s="226"/>
      <c r="J225" s="223"/>
      <c r="K225" s="223"/>
      <c r="L225" s="227"/>
      <c r="M225" s="228"/>
      <c r="N225" s="229"/>
      <c r="O225" s="229"/>
      <c r="P225" s="229"/>
      <c r="Q225" s="229"/>
      <c r="R225" s="229"/>
      <c r="S225" s="229"/>
      <c r="T225" s="230"/>
      <c r="AT225" s="231" t="s">
        <v>162</v>
      </c>
      <c r="AU225" s="231" t="s">
        <v>160</v>
      </c>
      <c r="AV225" s="14" t="s">
        <v>82</v>
      </c>
      <c r="AW225" s="14" t="s">
        <v>29</v>
      </c>
      <c r="AX225" s="14" t="s">
        <v>74</v>
      </c>
      <c r="AY225" s="231" t="s">
        <v>153</v>
      </c>
    </row>
    <row r="226" spans="1:65" s="13" customFormat="1" ht="10.199999999999999">
      <c r="B226" s="210"/>
      <c r="C226" s="211"/>
      <c r="D226" s="212" t="s">
        <v>162</v>
      </c>
      <c r="E226" s="213" t="s">
        <v>1</v>
      </c>
      <c r="F226" s="214" t="s">
        <v>303</v>
      </c>
      <c r="G226" s="211"/>
      <c r="H226" s="215">
        <v>84.52</v>
      </c>
      <c r="I226" s="216"/>
      <c r="J226" s="211"/>
      <c r="K226" s="211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162</v>
      </c>
      <c r="AU226" s="221" t="s">
        <v>160</v>
      </c>
      <c r="AV226" s="13" t="s">
        <v>160</v>
      </c>
      <c r="AW226" s="13" t="s">
        <v>29</v>
      </c>
      <c r="AX226" s="13" t="s">
        <v>74</v>
      </c>
      <c r="AY226" s="221" t="s">
        <v>153</v>
      </c>
    </row>
    <row r="227" spans="1:65" s="15" customFormat="1" ht="10.199999999999999">
      <c r="B227" s="232"/>
      <c r="C227" s="233"/>
      <c r="D227" s="212" t="s">
        <v>162</v>
      </c>
      <c r="E227" s="234" t="s">
        <v>1</v>
      </c>
      <c r="F227" s="235" t="s">
        <v>179</v>
      </c>
      <c r="G227" s="233"/>
      <c r="H227" s="236">
        <v>179.01999999999998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AT227" s="242" t="s">
        <v>162</v>
      </c>
      <c r="AU227" s="242" t="s">
        <v>160</v>
      </c>
      <c r="AV227" s="15" t="s">
        <v>159</v>
      </c>
      <c r="AW227" s="15" t="s">
        <v>29</v>
      </c>
      <c r="AX227" s="15" t="s">
        <v>82</v>
      </c>
      <c r="AY227" s="242" t="s">
        <v>153</v>
      </c>
    </row>
    <row r="228" spans="1:65" s="12" customFormat="1" ht="22.8" customHeight="1">
      <c r="B228" s="181"/>
      <c r="C228" s="182"/>
      <c r="D228" s="183" t="s">
        <v>73</v>
      </c>
      <c r="E228" s="194" t="s">
        <v>201</v>
      </c>
      <c r="F228" s="194" t="s">
        <v>304</v>
      </c>
      <c r="G228" s="182"/>
      <c r="H228" s="182"/>
      <c r="I228" s="185"/>
      <c r="J228" s="195">
        <f>BK228</f>
        <v>0</v>
      </c>
      <c r="K228" s="182"/>
      <c r="L228" s="186"/>
      <c r="M228" s="187"/>
      <c r="N228" s="188"/>
      <c r="O228" s="188"/>
      <c r="P228" s="189">
        <f>SUM(P229:P233)</f>
        <v>0</v>
      </c>
      <c r="Q228" s="188"/>
      <c r="R228" s="189">
        <f>SUM(R229:R233)</f>
        <v>3.7871039999999998</v>
      </c>
      <c r="S228" s="188"/>
      <c r="T228" s="190">
        <f>SUM(T229:T233)</f>
        <v>0</v>
      </c>
      <c r="AR228" s="191" t="s">
        <v>82</v>
      </c>
      <c r="AT228" s="192" t="s">
        <v>73</v>
      </c>
      <c r="AU228" s="192" t="s">
        <v>82</v>
      </c>
      <c r="AY228" s="191" t="s">
        <v>153</v>
      </c>
      <c r="BK228" s="193">
        <f>SUM(BK229:BK233)</f>
        <v>0</v>
      </c>
    </row>
    <row r="229" spans="1:65" s="2" customFormat="1" ht="37.799999999999997" customHeight="1">
      <c r="A229" s="34"/>
      <c r="B229" s="35"/>
      <c r="C229" s="196" t="s">
        <v>305</v>
      </c>
      <c r="D229" s="196" t="s">
        <v>155</v>
      </c>
      <c r="E229" s="197" t="s">
        <v>306</v>
      </c>
      <c r="F229" s="198" t="s">
        <v>307</v>
      </c>
      <c r="G229" s="199" t="s">
        <v>308</v>
      </c>
      <c r="H229" s="200">
        <v>30.9</v>
      </c>
      <c r="I229" s="201"/>
      <c r="J229" s="200">
        <f>ROUND(I229*H229,3)</f>
        <v>0</v>
      </c>
      <c r="K229" s="202"/>
      <c r="L229" s="39"/>
      <c r="M229" s="203" t="s">
        <v>1</v>
      </c>
      <c r="N229" s="204" t="s">
        <v>40</v>
      </c>
      <c r="O229" s="75"/>
      <c r="P229" s="205">
        <f>O229*H229</f>
        <v>0</v>
      </c>
      <c r="Q229" s="205">
        <v>9.9330000000000002E-2</v>
      </c>
      <c r="R229" s="205">
        <f>Q229*H229</f>
        <v>3.0692969999999997</v>
      </c>
      <c r="S229" s="205">
        <v>0</v>
      </c>
      <c r="T229" s="20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7" t="s">
        <v>159</v>
      </c>
      <c r="AT229" s="207" t="s">
        <v>155</v>
      </c>
      <c r="AU229" s="207" t="s">
        <v>160</v>
      </c>
      <c r="AY229" s="17" t="s">
        <v>153</v>
      </c>
      <c r="BE229" s="208">
        <f>IF(N229="základná",J229,0)</f>
        <v>0</v>
      </c>
      <c r="BF229" s="208">
        <f>IF(N229="znížená",J229,0)</f>
        <v>0</v>
      </c>
      <c r="BG229" s="208">
        <f>IF(N229="zákl. prenesená",J229,0)</f>
        <v>0</v>
      </c>
      <c r="BH229" s="208">
        <f>IF(N229="zníž. prenesená",J229,0)</f>
        <v>0</v>
      </c>
      <c r="BI229" s="208">
        <f>IF(N229="nulová",J229,0)</f>
        <v>0</v>
      </c>
      <c r="BJ229" s="17" t="s">
        <v>160</v>
      </c>
      <c r="BK229" s="209">
        <f>ROUND(I229*H229,3)</f>
        <v>0</v>
      </c>
      <c r="BL229" s="17" t="s">
        <v>159</v>
      </c>
      <c r="BM229" s="207" t="s">
        <v>309</v>
      </c>
    </row>
    <row r="230" spans="1:65" s="14" customFormat="1" ht="10.199999999999999">
      <c r="B230" s="222"/>
      <c r="C230" s="223"/>
      <c r="D230" s="212" t="s">
        <v>162</v>
      </c>
      <c r="E230" s="224" t="s">
        <v>1</v>
      </c>
      <c r="F230" s="225" t="s">
        <v>205</v>
      </c>
      <c r="G230" s="223"/>
      <c r="H230" s="224" t="s">
        <v>1</v>
      </c>
      <c r="I230" s="226"/>
      <c r="J230" s="223"/>
      <c r="K230" s="223"/>
      <c r="L230" s="227"/>
      <c r="M230" s="228"/>
      <c r="N230" s="229"/>
      <c r="O230" s="229"/>
      <c r="P230" s="229"/>
      <c r="Q230" s="229"/>
      <c r="R230" s="229"/>
      <c r="S230" s="229"/>
      <c r="T230" s="230"/>
      <c r="AT230" s="231" t="s">
        <v>162</v>
      </c>
      <c r="AU230" s="231" t="s">
        <v>160</v>
      </c>
      <c r="AV230" s="14" t="s">
        <v>82</v>
      </c>
      <c r="AW230" s="14" t="s">
        <v>29</v>
      </c>
      <c r="AX230" s="14" t="s">
        <v>74</v>
      </c>
      <c r="AY230" s="231" t="s">
        <v>153</v>
      </c>
    </row>
    <row r="231" spans="1:65" s="13" customFormat="1" ht="10.199999999999999">
      <c r="B231" s="210"/>
      <c r="C231" s="211"/>
      <c r="D231" s="212" t="s">
        <v>162</v>
      </c>
      <c r="E231" s="213" t="s">
        <v>1</v>
      </c>
      <c r="F231" s="214" t="s">
        <v>310</v>
      </c>
      <c r="G231" s="211"/>
      <c r="H231" s="215">
        <v>30.9</v>
      </c>
      <c r="I231" s="216"/>
      <c r="J231" s="211"/>
      <c r="K231" s="211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162</v>
      </c>
      <c r="AU231" s="221" t="s">
        <v>160</v>
      </c>
      <c r="AV231" s="13" t="s">
        <v>160</v>
      </c>
      <c r="AW231" s="13" t="s">
        <v>29</v>
      </c>
      <c r="AX231" s="13" t="s">
        <v>82</v>
      </c>
      <c r="AY231" s="221" t="s">
        <v>153</v>
      </c>
    </row>
    <row r="232" spans="1:65" s="2" customFormat="1" ht="16.5" customHeight="1">
      <c r="A232" s="34"/>
      <c r="B232" s="35"/>
      <c r="C232" s="243" t="s">
        <v>311</v>
      </c>
      <c r="D232" s="243" t="s">
        <v>208</v>
      </c>
      <c r="E232" s="244" t="s">
        <v>312</v>
      </c>
      <c r="F232" s="245" t="s">
        <v>313</v>
      </c>
      <c r="G232" s="246" t="s">
        <v>314</v>
      </c>
      <c r="H232" s="247">
        <v>31.209</v>
      </c>
      <c r="I232" s="248"/>
      <c r="J232" s="247">
        <f>ROUND(I232*H232,3)</f>
        <v>0</v>
      </c>
      <c r="K232" s="249"/>
      <c r="L232" s="250"/>
      <c r="M232" s="251" t="s">
        <v>1</v>
      </c>
      <c r="N232" s="252" t="s">
        <v>40</v>
      </c>
      <c r="O232" s="75"/>
      <c r="P232" s="205">
        <f>O232*H232</f>
        <v>0</v>
      </c>
      <c r="Q232" s="205">
        <v>2.3E-2</v>
      </c>
      <c r="R232" s="205">
        <f>Q232*H232</f>
        <v>0.71780699999999997</v>
      </c>
      <c r="S232" s="205">
        <v>0</v>
      </c>
      <c r="T232" s="20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7" t="s">
        <v>196</v>
      </c>
      <c r="AT232" s="207" t="s">
        <v>208</v>
      </c>
      <c r="AU232" s="207" t="s">
        <v>160</v>
      </c>
      <c r="AY232" s="17" t="s">
        <v>153</v>
      </c>
      <c r="BE232" s="208">
        <f>IF(N232="základná",J232,0)</f>
        <v>0</v>
      </c>
      <c r="BF232" s="208">
        <f>IF(N232="znížená",J232,0)</f>
        <v>0</v>
      </c>
      <c r="BG232" s="208">
        <f>IF(N232="zákl. prenesená",J232,0)</f>
        <v>0</v>
      </c>
      <c r="BH232" s="208">
        <f>IF(N232="zníž. prenesená",J232,0)</f>
        <v>0</v>
      </c>
      <c r="BI232" s="208">
        <f>IF(N232="nulová",J232,0)</f>
        <v>0</v>
      </c>
      <c r="BJ232" s="17" t="s">
        <v>160</v>
      </c>
      <c r="BK232" s="209">
        <f>ROUND(I232*H232,3)</f>
        <v>0</v>
      </c>
      <c r="BL232" s="17" t="s">
        <v>159</v>
      </c>
      <c r="BM232" s="207" t="s">
        <v>315</v>
      </c>
    </row>
    <row r="233" spans="1:65" s="13" customFormat="1" ht="10.199999999999999">
      <c r="B233" s="210"/>
      <c r="C233" s="211"/>
      <c r="D233" s="212" t="s">
        <v>162</v>
      </c>
      <c r="E233" s="211"/>
      <c r="F233" s="214" t="s">
        <v>316</v>
      </c>
      <c r="G233" s="211"/>
      <c r="H233" s="215">
        <v>31.209</v>
      </c>
      <c r="I233" s="216"/>
      <c r="J233" s="211"/>
      <c r="K233" s="211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162</v>
      </c>
      <c r="AU233" s="221" t="s">
        <v>160</v>
      </c>
      <c r="AV233" s="13" t="s">
        <v>160</v>
      </c>
      <c r="AW233" s="13" t="s">
        <v>4</v>
      </c>
      <c r="AX233" s="13" t="s">
        <v>82</v>
      </c>
      <c r="AY233" s="221" t="s">
        <v>153</v>
      </c>
    </row>
    <row r="234" spans="1:65" s="12" customFormat="1" ht="22.8" customHeight="1">
      <c r="B234" s="181"/>
      <c r="C234" s="182"/>
      <c r="D234" s="183" t="s">
        <v>73</v>
      </c>
      <c r="E234" s="194" t="s">
        <v>317</v>
      </c>
      <c r="F234" s="194" t="s">
        <v>318</v>
      </c>
      <c r="G234" s="182"/>
      <c r="H234" s="182"/>
      <c r="I234" s="185"/>
      <c r="J234" s="195">
        <f>BK234</f>
        <v>0</v>
      </c>
      <c r="K234" s="182"/>
      <c r="L234" s="186"/>
      <c r="M234" s="187"/>
      <c r="N234" s="188"/>
      <c r="O234" s="188"/>
      <c r="P234" s="189">
        <f>P235</f>
        <v>0</v>
      </c>
      <c r="Q234" s="188"/>
      <c r="R234" s="189">
        <f>R235</f>
        <v>0</v>
      </c>
      <c r="S234" s="188"/>
      <c r="T234" s="190">
        <f>T235</f>
        <v>0</v>
      </c>
      <c r="AR234" s="191" t="s">
        <v>82</v>
      </c>
      <c r="AT234" s="192" t="s">
        <v>73</v>
      </c>
      <c r="AU234" s="192" t="s">
        <v>82</v>
      </c>
      <c r="AY234" s="191" t="s">
        <v>153</v>
      </c>
      <c r="BK234" s="193">
        <f>BK235</f>
        <v>0</v>
      </c>
    </row>
    <row r="235" spans="1:65" s="2" customFormat="1" ht="24.15" customHeight="1">
      <c r="A235" s="34"/>
      <c r="B235" s="35"/>
      <c r="C235" s="196" t="s">
        <v>319</v>
      </c>
      <c r="D235" s="196" t="s">
        <v>155</v>
      </c>
      <c r="E235" s="197" t="s">
        <v>320</v>
      </c>
      <c r="F235" s="198" t="s">
        <v>321</v>
      </c>
      <c r="G235" s="199" t="s">
        <v>266</v>
      </c>
      <c r="H235" s="200">
        <v>248.61799999999999</v>
      </c>
      <c r="I235" s="201"/>
      <c r="J235" s="200">
        <f>ROUND(I235*H235,3)</f>
        <v>0</v>
      </c>
      <c r="K235" s="202"/>
      <c r="L235" s="39"/>
      <c r="M235" s="203" t="s">
        <v>1</v>
      </c>
      <c r="N235" s="204" t="s">
        <v>40</v>
      </c>
      <c r="O235" s="75"/>
      <c r="P235" s="205">
        <f>O235*H235</f>
        <v>0</v>
      </c>
      <c r="Q235" s="205">
        <v>0</v>
      </c>
      <c r="R235" s="205">
        <f>Q235*H235</f>
        <v>0</v>
      </c>
      <c r="S235" s="205">
        <v>0</v>
      </c>
      <c r="T235" s="20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7" t="s">
        <v>159</v>
      </c>
      <c r="AT235" s="207" t="s">
        <v>155</v>
      </c>
      <c r="AU235" s="207" t="s">
        <v>160</v>
      </c>
      <c r="AY235" s="17" t="s">
        <v>153</v>
      </c>
      <c r="BE235" s="208">
        <f>IF(N235="základná",J235,0)</f>
        <v>0</v>
      </c>
      <c r="BF235" s="208">
        <f>IF(N235="znížená",J235,0)</f>
        <v>0</v>
      </c>
      <c r="BG235" s="208">
        <f>IF(N235="zákl. prenesená",J235,0)</f>
        <v>0</v>
      </c>
      <c r="BH235" s="208">
        <f>IF(N235="zníž. prenesená",J235,0)</f>
        <v>0</v>
      </c>
      <c r="BI235" s="208">
        <f>IF(N235="nulová",J235,0)</f>
        <v>0</v>
      </c>
      <c r="BJ235" s="17" t="s">
        <v>160</v>
      </c>
      <c r="BK235" s="209">
        <f>ROUND(I235*H235,3)</f>
        <v>0</v>
      </c>
      <c r="BL235" s="17" t="s">
        <v>159</v>
      </c>
      <c r="BM235" s="207" t="s">
        <v>322</v>
      </c>
    </row>
    <row r="236" spans="1:65" s="12" customFormat="1" ht="25.95" customHeight="1">
      <c r="B236" s="181"/>
      <c r="C236" s="182"/>
      <c r="D236" s="183" t="s">
        <v>73</v>
      </c>
      <c r="E236" s="184" t="s">
        <v>323</v>
      </c>
      <c r="F236" s="184" t="s">
        <v>324</v>
      </c>
      <c r="G236" s="182"/>
      <c r="H236" s="182"/>
      <c r="I236" s="185"/>
      <c r="J236" s="168">
        <f>BK236</f>
        <v>0</v>
      </c>
      <c r="K236" s="182"/>
      <c r="L236" s="186"/>
      <c r="M236" s="187"/>
      <c r="N236" s="188"/>
      <c r="O236" s="188"/>
      <c r="P236" s="189">
        <f>P237+P254+P270+P325+P329+P334+P347+P368+P378+P385+P392+P412+P422+P449</f>
        <v>0</v>
      </c>
      <c r="Q236" s="188"/>
      <c r="R236" s="189">
        <f>R237+R254+R270+R325+R329+R334+R347+R368+R378+R385+R392+R412+R422+R449</f>
        <v>74.868564929999991</v>
      </c>
      <c r="S236" s="188"/>
      <c r="T236" s="190">
        <f>T237+T254+T270+T325+T329+T334+T347+T368+T378+T385+T392+T412+T422+T449</f>
        <v>0</v>
      </c>
      <c r="AR236" s="191" t="s">
        <v>160</v>
      </c>
      <c r="AT236" s="192" t="s">
        <v>73</v>
      </c>
      <c r="AU236" s="192" t="s">
        <v>74</v>
      </c>
      <c r="AY236" s="191" t="s">
        <v>153</v>
      </c>
      <c r="BK236" s="193">
        <f>BK237+BK254+BK270+BK325+BK329+BK334+BK347+BK368+BK378+BK385+BK392+BK412+BK422+BK449</f>
        <v>0</v>
      </c>
    </row>
    <row r="237" spans="1:65" s="12" customFormat="1" ht="22.8" customHeight="1">
      <c r="B237" s="181"/>
      <c r="C237" s="182"/>
      <c r="D237" s="183" t="s">
        <v>73</v>
      </c>
      <c r="E237" s="194" t="s">
        <v>325</v>
      </c>
      <c r="F237" s="194" t="s">
        <v>326</v>
      </c>
      <c r="G237" s="182"/>
      <c r="H237" s="182"/>
      <c r="I237" s="185"/>
      <c r="J237" s="195">
        <f>BK237</f>
        <v>0</v>
      </c>
      <c r="K237" s="182"/>
      <c r="L237" s="186"/>
      <c r="M237" s="187"/>
      <c r="N237" s="188"/>
      <c r="O237" s="188"/>
      <c r="P237" s="189">
        <f>SUM(P238:P253)</f>
        <v>0</v>
      </c>
      <c r="Q237" s="188"/>
      <c r="R237" s="189">
        <f>SUM(R238:R253)</f>
        <v>1.4364026000000001</v>
      </c>
      <c r="S237" s="188"/>
      <c r="T237" s="190">
        <f>SUM(T238:T253)</f>
        <v>0</v>
      </c>
      <c r="AR237" s="191" t="s">
        <v>160</v>
      </c>
      <c r="AT237" s="192" t="s">
        <v>73</v>
      </c>
      <c r="AU237" s="192" t="s">
        <v>82</v>
      </c>
      <c r="AY237" s="191" t="s">
        <v>153</v>
      </c>
      <c r="BK237" s="193">
        <f>SUM(BK238:BK253)</f>
        <v>0</v>
      </c>
    </row>
    <row r="238" spans="1:65" s="2" customFormat="1" ht="24.15" customHeight="1">
      <c r="A238" s="34"/>
      <c r="B238" s="35"/>
      <c r="C238" s="196" t="s">
        <v>327</v>
      </c>
      <c r="D238" s="196" t="s">
        <v>155</v>
      </c>
      <c r="E238" s="197" t="s">
        <v>328</v>
      </c>
      <c r="F238" s="198" t="s">
        <v>329</v>
      </c>
      <c r="G238" s="199" t="s">
        <v>233</v>
      </c>
      <c r="H238" s="200">
        <v>128.04</v>
      </c>
      <c r="I238" s="201"/>
      <c r="J238" s="200">
        <f>ROUND(I238*H238,3)</f>
        <v>0</v>
      </c>
      <c r="K238" s="202"/>
      <c r="L238" s="39"/>
      <c r="M238" s="203" t="s">
        <v>1</v>
      </c>
      <c r="N238" s="204" t="s">
        <v>40</v>
      </c>
      <c r="O238" s="75"/>
      <c r="P238" s="205">
        <f>O238*H238</f>
        <v>0</v>
      </c>
      <c r="Q238" s="205">
        <v>0</v>
      </c>
      <c r="R238" s="205">
        <f>Q238*H238</f>
        <v>0</v>
      </c>
      <c r="S238" s="205">
        <v>0</v>
      </c>
      <c r="T238" s="20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7" t="s">
        <v>241</v>
      </c>
      <c r="AT238" s="207" t="s">
        <v>155</v>
      </c>
      <c r="AU238" s="207" t="s">
        <v>160</v>
      </c>
      <c r="AY238" s="17" t="s">
        <v>153</v>
      </c>
      <c r="BE238" s="208">
        <f>IF(N238="základná",J238,0)</f>
        <v>0</v>
      </c>
      <c r="BF238" s="208">
        <f>IF(N238="znížená",J238,0)</f>
        <v>0</v>
      </c>
      <c r="BG238" s="208">
        <f>IF(N238="zákl. prenesená",J238,0)</f>
        <v>0</v>
      </c>
      <c r="BH238" s="208">
        <f>IF(N238="zníž. prenesená",J238,0)</f>
        <v>0</v>
      </c>
      <c r="BI238" s="208">
        <f>IF(N238="nulová",J238,0)</f>
        <v>0</v>
      </c>
      <c r="BJ238" s="17" t="s">
        <v>160</v>
      </c>
      <c r="BK238" s="209">
        <f>ROUND(I238*H238,3)</f>
        <v>0</v>
      </c>
      <c r="BL238" s="17" t="s">
        <v>241</v>
      </c>
      <c r="BM238" s="207" t="s">
        <v>330</v>
      </c>
    </row>
    <row r="239" spans="1:65" s="14" customFormat="1" ht="10.199999999999999">
      <c r="B239" s="222"/>
      <c r="C239" s="223"/>
      <c r="D239" s="212" t="s">
        <v>162</v>
      </c>
      <c r="E239" s="224" t="s">
        <v>1</v>
      </c>
      <c r="F239" s="225" t="s">
        <v>228</v>
      </c>
      <c r="G239" s="223"/>
      <c r="H239" s="224" t="s">
        <v>1</v>
      </c>
      <c r="I239" s="226"/>
      <c r="J239" s="223"/>
      <c r="K239" s="223"/>
      <c r="L239" s="227"/>
      <c r="M239" s="228"/>
      <c r="N239" s="229"/>
      <c r="O239" s="229"/>
      <c r="P239" s="229"/>
      <c r="Q239" s="229"/>
      <c r="R239" s="229"/>
      <c r="S239" s="229"/>
      <c r="T239" s="230"/>
      <c r="AT239" s="231" t="s">
        <v>162</v>
      </c>
      <c r="AU239" s="231" t="s">
        <v>160</v>
      </c>
      <c r="AV239" s="14" t="s">
        <v>82</v>
      </c>
      <c r="AW239" s="14" t="s">
        <v>29</v>
      </c>
      <c r="AX239" s="14" t="s">
        <v>74</v>
      </c>
      <c r="AY239" s="231" t="s">
        <v>153</v>
      </c>
    </row>
    <row r="240" spans="1:65" s="13" customFormat="1" ht="10.199999999999999">
      <c r="B240" s="210"/>
      <c r="C240" s="211"/>
      <c r="D240" s="212" t="s">
        <v>162</v>
      </c>
      <c r="E240" s="213" t="s">
        <v>1</v>
      </c>
      <c r="F240" s="214" t="s">
        <v>245</v>
      </c>
      <c r="G240" s="211"/>
      <c r="H240" s="215">
        <v>128.04</v>
      </c>
      <c r="I240" s="216"/>
      <c r="J240" s="211"/>
      <c r="K240" s="211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162</v>
      </c>
      <c r="AU240" s="221" t="s">
        <v>160</v>
      </c>
      <c r="AV240" s="13" t="s">
        <v>160</v>
      </c>
      <c r="AW240" s="13" t="s">
        <v>29</v>
      </c>
      <c r="AX240" s="13" t="s">
        <v>82</v>
      </c>
      <c r="AY240" s="221" t="s">
        <v>153</v>
      </c>
    </row>
    <row r="241" spans="1:65" s="2" customFormat="1" ht="16.5" customHeight="1">
      <c r="A241" s="34"/>
      <c r="B241" s="35"/>
      <c r="C241" s="243" t="s">
        <v>331</v>
      </c>
      <c r="D241" s="243" t="s">
        <v>208</v>
      </c>
      <c r="E241" s="244" t="s">
        <v>332</v>
      </c>
      <c r="F241" s="245" t="s">
        <v>333</v>
      </c>
      <c r="G241" s="246" t="s">
        <v>266</v>
      </c>
      <c r="H241" s="247">
        <v>3.7999999999999999E-2</v>
      </c>
      <c r="I241" s="248"/>
      <c r="J241" s="247">
        <f>ROUND(I241*H241,3)</f>
        <v>0</v>
      </c>
      <c r="K241" s="249"/>
      <c r="L241" s="250"/>
      <c r="M241" s="251" t="s">
        <v>1</v>
      </c>
      <c r="N241" s="252" t="s">
        <v>40</v>
      </c>
      <c r="O241" s="75"/>
      <c r="P241" s="205">
        <f>O241*H241</f>
        <v>0</v>
      </c>
      <c r="Q241" s="205">
        <v>1</v>
      </c>
      <c r="R241" s="205">
        <f>Q241*H241</f>
        <v>3.7999999999999999E-2</v>
      </c>
      <c r="S241" s="205">
        <v>0</v>
      </c>
      <c r="T241" s="206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07" t="s">
        <v>334</v>
      </c>
      <c r="AT241" s="207" t="s">
        <v>208</v>
      </c>
      <c r="AU241" s="207" t="s">
        <v>160</v>
      </c>
      <c r="AY241" s="17" t="s">
        <v>153</v>
      </c>
      <c r="BE241" s="208">
        <f>IF(N241="základná",J241,0)</f>
        <v>0</v>
      </c>
      <c r="BF241" s="208">
        <f>IF(N241="znížená",J241,0)</f>
        <v>0</v>
      </c>
      <c r="BG241" s="208">
        <f>IF(N241="zákl. prenesená",J241,0)</f>
        <v>0</v>
      </c>
      <c r="BH241" s="208">
        <f>IF(N241="zníž. prenesená",J241,0)</f>
        <v>0</v>
      </c>
      <c r="BI241" s="208">
        <f>IF(N241="nulová",J241,0)</f>
        <v>0</v>
      </c>
      <c r="BJ241" s="17" t="s">
        <v>160</v>
      </c>
      <c r="BK241" s="209">
        <f>ROUND(I241*H241,3)</f>
        <v>0</v>
      </c>
      <c r="BL241" s="17" t="s">
        <v>241</v>
      </c>
      <c r="BM241" s="207" t="s">
        <v>335</v>
      </c>
    </row>
    <row r="242" spans="1:65" s="13" customFormat="1" ht="10.199999999999999">
      <c r="B242" s="210"/>
      <c r="C242" s="211"/>
      <c r="D242" s="212" t="s">
        <v>162</v>
      </c>
      <c r="E242" s="211"/>
      <c r="F242" s="214" t="s">
        <v>336</v>
      </c>
      <c r="G242" s="211"/>
      <c r="H242" s="215">
        <v>3.7999999999999999E-2</v>
      </c>
      <c r="I242" s="216"/>
      <c r="J242" s="211"/>
      <c r="K242" s="211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162</v>
      </c>
      <c r="AU242" s="221" t="s">
        <v>160</v>
      </c>
      <c r="AV242" s="13" t="s">
        <v>160</v>
      </c>
      <c r="AW242" s="13" t="s">
        <v>4</v>
      </c>
      <c r="AX242" s="13" t="s">
        <v>82</v>
      </c>
      <c r="AY242" s="221" t="s">
        <v>153</v>
      </c>
    </row>
    <row r="243" spans="1:65" s="2" customFormat="1" ht="24.15" customHeight="1">
      <c r="A243" s="34"/>
      <c r="B243" s="35"/>
      <c r="C243" s="196" t="s">
        <v>337</v>
      </c>
      <c r="D243" s="196" t="s">
        <v>155</v>
      </c>
      <c r="E243" s="197" t="s">
        <v>338</v>
      </c>
      <c r="F243" s="198" t="s">
        <v>339</v>
      </c>
      <c r="G243" s="199" t="s">
        <v>233</v>
      </c>
      <c r="H243" s="200">
        <v>18.54</v>
      </c>
      <c r="I243" s="201"/>
      <c r="J243" s="200">
        <f>ROUND(I243*H243,3)</f>
        <v>0</v>
      </c>
      <c r="K243" s="202"/>
      <c r="L243" s="39"/>
      <c r="M243" s="203" t="s">
        <v>1</v>
      </c>
      <c r="N243" s="204" t="s">
        <v>40</v>
      </c>
      <c r="O243" s="75"/>
      <c r="P243" s="205">
        <f>O243*H243</f>
        <v>0</v>
      </c>
      <c r="Q243" s="205">
        <v>0</v>
      </c>
      <c r="R243" s="205">
        <f>Q243*H243</f>
        <v>0</v>
      </c>
      <c r="S243" s="205">
        <v>0</v>
      </c>
      <c r="T243" s="20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07" t="s">
        <v>241</v>
      </c>
      <c r="AT243" s="207" t="s">
        <v>155</v>
      </c>
      <c r="AU243" s="207" t="s">
        <v>160</v>
      </c>
      <c r="AY243" s="17" t="s">
        <v>153</v>
      </c>
      <c r="BE243" s="208">
        <f>IF(N243="základná",J243,0)</f>
        <v>0</v>
      </c>
      <c r="BF243" s="208">
        <f>IF(N243="znížená",J243,0)</f>
        <v>0</v>
      </c>
      <c r="BG243" s="208">
        <f>IF(N243="zákl. prenesená",J243,0)</f>
        <v>0</v>
      </c>
      <c r="BH243" s="208">
        <f>IF(N243="zníž. prenesená",J243,0)</f>
        <v>0</v>
      </c>
      <c r="BI243" s="208">
        <f>IF(N243="nulová",J243,0)</f>
        <v>0</v>
      </c>
      <c r="BJ243" s="17" t="s">
        <v>160</v>
      </c>
      <c r="BK243" s="209">
        <f>ROUND(I243*H243,3)</f>
        <v>0</v>
      </c>
      <c r="BL243" s="17" t="s">
        <v>241</v>
      </c>
      <c r="BM243" s="207" t="s">
        <v>340</v>
      </c>
    </row>
    <row r="244" spans="1:65" s="14" customFormat="1" ht="10.199999999999999">
      <c r="B244" s="222"/>
      <c r="C244" s="223"/>
      <c r="D244" s="212" t="s">
        <v>162</v>
      </c>
      <c r="E244" s="224" t="s">
        <v>1</v>
      </c>
      <c r="F244" s="225" t="s">
        <v>205</v>
      </c>
      <c r="G244" s="223"/>
      <c r="H244" s="224" t="s">
        <v>1</v>
      </c>
      <c r="I244" s="226"/>
      <c r="J244" s="223"/>
      <c r="K244" s="223"/>
      <c r="L244" s="227"/>
      <c r="M244" s="228"/>
      <c r="N244" s="229"/>
      <c r="O244" s="229"/>
      <c r="P244" s="229"/>
      <c r="Q244" s="229"/>
      <c r="R244" s="229"/>
      <c r="S244" s="229"/>
      <c r="T244" s="230"/>
      <c r="AT244" s="231" t="s">
        <v>162</v>
      </c>
      <c r="AU244" s="231" t="s">
        <v>160</v>
      </c>
      <c r="AV244" s="14" t="s">
        <v>82</v>
      </c>
      <c r="AW244" s="14" t="s">
        <v>29</v>
      </c>
      <c r="AX244" s="14" t="s">
        <v>74</v>
      </c>
      <c r="AY244" s="231" t="s">
        <v>153</v>
      </c>
    </row>
    <row r="245" spans="1:65" s="13" customFormat="1" ht="10.199999999999999">
      <c r="B245" s="210"/>
      <c r="C245" s="211"/>
      <c r="D245" s="212" t="s">
        <v>162</v>
      </c>
      <c r="E245" s="213" t="s">
        <v>1</v>
      </c>
      <c r="F245" s="214" t="s">
        <v>341</v>
      </c>
      <c r="G245" s="211"/>
      <c r="H245" s="215">
        <v>18.54</v>
      </c>
      <c r="I245" s="216"/>
      <c r="J245" s="211"/>
      <c r="K245" s="211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162</v>
      </c>
      <c r="AU245" s="221" t="s">
        <v>160</v>
      </c>
      <c r="AV245" s="13" t="s">
        <v>160</v>
      </c>
      <c r="AW245" s="13" t="s">
        <v>29</v>
      </c>
      <c r="AX245" s="13" t="s">
        <v>82</v>
      </c>
      <c r="AY245" s="221" t="s">
        <v>153</v>
      </c>
    </row>
    <row r="246" spans="1:65" s="2" customFormat="1" ht="21.75" customHeight="1">
      <c r="A246" s="34"/>
      <c r="B246" s="35"/>
      <c r="C246" s="243" t="s">
        <v>342</v>
      </c>
      <c r="D246" s="243" t="s">
        <v>208</v>
      </c>
      <c r="E246" s="244" t="s">
        <v>343</v>
      </c>
      <c r="F246" s="245" t="s">
        <v>344</v>
      </c>
      <c r="G246" s="246" t="s">
        <v>233</v>
      </c>
      <c r="H246" s="247">
        <v>21.321000000000002</v>
      </c>
      <c r="I246" s="248"/>
      <c r="J246" s="247">
        <f>ROUND(I246*H246,3)</f>
        <v>0</v>
      </c>
      <c r="K246" s="249"/>
      <c r="L246" s="250"/>
      <c r="M246" s="251" t="s">
        <v>1</v>
      </c>
      <c r="N246" s="252" t="s">
        <v>40</v>
      </c>
      <c r="O246" s="75"/>
      <c r="P246" s="205">
        <f>O246*H246</f>
        <v>0</v>
      </c>
      <c r="Q246" s="205">
        <v>4.0000000000000002E-4</v>
      </c>
      <c r="R246" s="205">
        <f>Q246*H246</f>
        <v>8.5284000000000002E-3</v>
      </c>
      <c r="S246" s="205">
        <v>0</v>
      </c>
      <c r="T246" s="20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7" t="s">
        <v>334</v>
      </c>
      <c r="AT246" s="207" t="s">
        <v>208</v>
      </c>
      <c r="AU246" s="207" t="s">
        <v>160</v>
      </c>
      <c r="AY246" s="17" t="s">
        <v>153</v>
      </c>
      <c r="BE246" s="208">
        <f>IF(N246="základná",J246,0)</f>
        <v>0</v>
      </c>
      <c r="BF246" s="208">
        <f>IF(N246="znížená",J246,0)</f>
        <v>0</v>
      </c>
      <c r="BG246" s="208">
        <f>IF(N246="zákl. prenesená",J246,0)</f>
        <v>0</v>
      </c>
      <c r="BH246" s="208">
        <f>IF(N246="zníž. prenesená",J246,0)</f>
        <v>0</v>
      </c>
      <c r="BI246" s="208">
        <f>IF(N246="nulová",J246,0)</f>
        <v>0</v>
      </c>
      <c r="BJ246" s="17" t="s">
        <v>160</v>
      </c>
      <c r="BK246" s="209">
        <f>ROUND(I246*H246,3)</f>
        <v>0</v>
      </c>
      <c r="BL246" s="17" t="s">
        <v>241</v>
      </c>
      <c r="BM246" s="207" t="s">
        <v>345</v>
      </c>
    </row>
    <row r="247" spans="1:65" s="13" customFormat="1" ht="10.199999999999999">
      <c r="B247" s="210"/>
      <c r="C247" s="211"/>
      <c r="D247" s="212" t="s">
        <v>162</v>
      </c>
      <c r="E247" s="211"/>
      <c r="F247" s="214" t="s">
        <v>346</v>
      </c>
      <c r="G247" s="211"/>
      <c r="H247" s="215">
        <v>21.321000000000002</v>
      </c>
      <c r="I247" s="216"/>
      <c r="J247" s="211"/>
      <c r="K247" s="211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162</v>
      </c>
      <c r="AU247" s="221" t="s">
        <v>160</v>
      </c>
      <c r="AV247" s="13" t="s">
        <v>160</v>
      </c>
      <c r="AW247" s="13" t="s">
        <v>4</v>
      </c>
      <c r="AX247" s="13" t="s">
        <v>82</v>
      </c>
      <c r="AY247" s="221" t="s">
        <v>153</v>
      </c>
    </row>
    <row r="248" spans="1:65" s="2" customFormat="1" ht="24.15" customHeight="1">
      <c r="A248" s="34"/>
      <c r="B248" s="35"/>
      <c r="C248" s="196" t="s">
        <v>334</v>
      </c>
      <c r="D248" s="196" t="s">
        <v>155</v>
      </c>
      <c r="E248" s="197" t="s">
        <v>347</v>
      </c>
      <c r="F248" s="198" t="s">
        <v>348</v>
      </c>
      <c r="G248" s="199" t="s">
        <v>233</v>
      </c>
      <c r="H248" s="200">
        <v>256.08</v>
      </c>
      <c r="I248" s="201"/>
      <c r="J248" s="200">
        <f>ROUND(I248*H248,3)</f>
        <v>0</v>
      </c>
      <c r="K248" s="202"/>
      <c r="L248" s="39"/>
      <c r="M248" s="203" t="s">
        <v>1</v>
      </c>
      <c r="N248" s="204" t="s">
        <v>40</v>
      </c>
      <c r="O248" s="75"/>
      <c r="P248" s="205">
        <f>O248*H248</f>
        <v>0</v>
      </c>
      <c r="Q248" s="205">
        <v>5.4000000000000001E-4</v>
      </c>
      <c r="R248" s="205">
        <f>Q248*H248</f>
        <v>0.1382832</v>
      </c>
      <c r="S248" s="205">
        <v>0</v>
      </c>
      <c r="T248" s="20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07" t="s">
        <v>241</v>
      </c>
      <c r="AT248" s="207" t="s">
        <v>155</v>
      </c>
      <c r="AU248" s="207" t="s">
        <v>160</v>
      </c>
      <c r="AY248" s="17" t="s">
        <v>153</v>
      </c>
      <c r="BE248" s="208">
        <f>IF(N248="základná",J248,0)</f>
        <v>0</v>
      </c>
      <c r="BF248" s="208">
        <f>IF(N248="znížená",J248,0)</f>
        <v>0</v>
      </c>
      <c r="BG248" s="208">
        <f>IF(N248="zákl. prenesená",J248,0)</f>
        <v>0</v>
      </c>
      <c r="BH248" s="208">
        <f>IF(N248="zníž. prenesená",J248,0)</f>
        <v>0</v>
      </c>
      <c r="BI248" s="208">
        <f>IF(N248="nulová",J248,0)</f>
        <v>0</v>
      </c>
      <c r="BJ248" s="17" t="s">
        <v>160</v>
      </c>
      <c r="BK248" s="209">
        <f>ROUND(I248*H248,3)</f>
        <v>0</v>
      </c>
      <c r="BL248" s="17" t="s">
        <v>241</v>
      </c>
      <c r="BM248" s="207" t="s">
        <v>349</v>
      </c>
    </row>
    <row r="249" spans="1:65" s="14" customFormat="1" ht="10.199999999999999">
      <c r="B249" s="222"/>
      <c r="C249" s="223"/>
      <c r="D249" s="212" t="s">
        <v>162</v>
      </c>
      <c r="E249" s="224" t="s">
        <v>1</v>
      </c>
      <c r="F249" s="225" t="s">
        <v>228</v>
      </c>
      <c r="G249" s="223"/>
      <c r="H249" s="224" t="s">
        <v>1</v>
      </c>
      <c r="I249" s="226"/>
      <c r="J249" s="223"/>
      <c r="K249" s="223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162</v>
      </c>
      <c r="AU249" s="231" t="s">
        <v>160</v>
      </c>
      <c r="AV249" s="14" t="s">
        <v>82</v>
      </c>
      <c r="AW249" s="14" t="s">
        <v>29</v>
      </c>
      <c r="AX249" s="14" t="s">
        <v>74</v>
      </c>
      <c r="AY249" s="231" t="s">
        <v>153</v>
      </c>
    </row>
    <row r="250" spans="1:65" s="13" customFormat="1" ht="10.199999999999999">
      <c r="B250" s="210"/>
      <c r="C250" s="211"/>
      <c r="D250" s="212" t="s">
        <v>162</v>
      </c>
      <c r="E250" s="213" t="s">
        <v>1</v>
      </c>
      <c r="F250" s="214" t="s">
        <v>350</v>
      </c>
      <c r="G250" s="211"/>
      <c r="H250" s="215">
        <v>256.08</v>
      </c>
      <c r="I250" s="216"/>
      <c r="J250" s="211"/>
      <c r="K250" s="211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162</v>
      </c>
      <c r="AU250" s="221" t="s">
        <v>160</v>
      </c>
      <c r="AV250" s="13" t="s">
        <v>160</v>
      </c>
      <c r="AW250" s="13" t="s">
        <v>29</v>
      </c>
      <c r="AX250" s="13" t="s">
        <v>82</v>
      </c>
      <c r="AY250" s="221" t="s">
        <v>153</v>
      </c>
    </row>
    <row r="251" spans="1:65" s="2" customFormat="1" ht="24.15" customHeight="1">
      <c r="A251" s="34"/>
      <c r="B251" s="35"/>
      <c r="C251" s="243" t="s">
        <v>351</v>
      </c>
      <c r="D251" s="243" t="s">
        <v>208</v>
      </c>
      <c r="E251" s="244" t="s">
        <v>352</v>
      </c>
      <c r="F251" s="245" t="s">
        <v>353</v>
      </c>
      <c r="G251" s="246" t="s">
        <v>233</v>
      </c>
      <c r="H251" s="247">
        <v>294.49200000000002</v>
      </c>
      <c r="I251" s="248"/>
      <c r="J251" s="247">
        <f>ROUND(I251*H251,3)</f>
        <v>0</v>
      </c>
      <c r="K251" s="249"/>
      <c r="L251" s="250"/>
      <c r="M251" s="251" t="s">
        <v>1</v>
      </c>
      <c r="N251" s="252" t="s">
        <v>40</v>
      </c>
      <c r="O251" s="75"/>
      <c r="P251" s="205">
        <f>O251*H251</f>
        <v>0</v>
      </c>
      <c r="Q251" s="205">
        <v>4.2500000000000003E-3</v>
      </c>
      <c r="R251" s="205">
        <f>Q251*H251</f>
        <v>1.2515910000000001</v>
      </c>
      <c r="S251" s="205">
        <v>0</v>
      </c>
      <c r="T251" s="20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07" t="s">
        <v>334</v>
      </c>
      <c r="AT251" s="207" t="s">
        <v>208</v>
      </c>
      <c r="AU251" s="207" t="s">
        <v>160</v>
      </c>
      <c r="AY251" s="17" t="s">
        <v>153</v>
      </c>
      <c r="BE251" s="208">
        <f>IF(N251="základná",J251,0)</f>
        <v>0</v>
      </c>
      <c r="BF251" s="208">
        <f>IF(N251="znížená",J251,0)</f>
        <v>0</v>
      </c>
      <c r="BG251" s="208">
        <f>IF(N251="zákl. prenesená",J251,0)</f>
        <v>0</v>
      </c>
      <c r="BH251" s="208">
        <f>IF(N251="zníž. prenesená",J251,0)</f>
        <v>0</v>
      </c>
      <c r="BI251" s="208">
        <f>IF(N251="nulová",J251,0)</f>
        <v>0</v>
      </c>
      <c r="BJ251" s="17" t="s">
        <v>160</v>
      </c>
      <c r="BK251" s="209">
        <f>ROUND(I251*H251,3)</f>
        <v>0</v>
      </c>
      <c r="BL251" s="17" t="s">
        <v>241</v>
      </c>
      <c r="BM251" s="207" t="s">
        <v>354</v>
      </c>
    </row>
    <row r="252" spans="1:65" s="13" customFormat="1" ht="10.199999999999999">
      <c r="B252" s="210"/>
      <c r="C252" s="211"/>
      <c r="D252" s="212" t="s">
        <v>162</v>
      </c>
      <c r="E252" s="211"/>
      <c r="F252" s="214" t="s">
        <v>355</v>
      </c>
      <c r="G252" s="211"/>
      <c r="H252" s="215">
        <v>294.49200000000002</v>
      </c>
      <c r="I252" s="216"/>
      <c r="J252" s="211"/>
      <c r="K252" s="211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162</v>
      </c>
      <c r="AU252" s="221" t="s">
        <v>160</v>
      </c>
      <c r="AV252" s="13" t="s">
        <v>160</v>
      </c>
      <c r="AW252" s="13" t="s">
        <v>4</v>
      </c>
      <c r="AX252" s="13" t="s">
        <v>82</v>
      </c>
      <c r="AY252" s="221" t="s">
        <v>153</v>
      </c>
    </row>
    <row r="253" spans="1:65" s="2" customFormat="1" ht="24.15" customHeight="1">
      <c r="A253" s="34"/>
      <c r="B253" s="35"/>
      <c r="C253" s="196" t="s">
        <v>356</v>
      </c>
      <c r="D253" s="196" t="s">
        <v>155</v>
      </c>
      <c r="E253" s="197" t="s">
        <v>357</v>
      </c>
      <c r="F253" s="198" t="s">
        <v>358</v>
      </c>
      <c r="G253" s="199" t="s">
        <v>359</v>
      </c>
      <c r="H253" s="201"/>
      <c r="I253" s="201"/>
      <c r="J253" s="200">
        <f>ROUND(I253*H253,3)</f>
        <v>0</v>
      </c>
      <c r="K253" s="202"/>
      <c r="L253" s="39"/>
      <c r="M253" s="203" t="s">
        <v>1</v>
      </c>
      <c r="N253" s="204" t="s">
        <v>40</v>
      </c>
      <c r="O253" s="75"/>
      <c r="P253" s="205">
        <f>O253*H253</f>
        <v>0</v>
      </c>
      <c r="Q253" s="205">
        <v>0</v>
      </c>
      <c r="R253" s="205">
        <f>Q253*H253</f>
        <v>0</v>
      </c>
      <c r="S253" s="205">
        <v>0</v>
      </c>
      <c r="T253" s="206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7" t="s">
        <v>241</v>
      </c>
      <c r="AT253" s="207" t="s">
        <v>155</v>
      </c>
      <c r="AU253" s="207" t="s">
        <v>160</v>
      </c>
      <c r="AY253" s="17" t="s">
        <v>153</v>
      </c>
      <c r="BE253" s="208">
        <f>IF(N253="základná",J253,0)</f>
        <v>0</v>
      </c>
      <c r="BF253" s="208">
        <f>IF(N253="znížená",J253,0)</f>
        <v>0</v>
      </c>
      <c r="BG253" s="208">
        <f>IF(N253="zákl. prenesená",J253,0)</f>
        <v>0</v>
      </c>
      <c r="BH253" s="208">
        <f>IF(N253="zníž. prenesená",J253,0)</f>
        <v>0</v>
      </c>
      <c r="BI253" s="208">
        <f>IF(N253="nulová",J253,0)</f>
        <v>0</v>
      </c>
      <c r="BJ253" s="17" t="s">
        <v>160</v>
      </c>
      <c r="BK253" s="209">
        <f>ROUND(I253*H253,3)</f>
        <v>0</v>
      </c>
      <c r="BL253" s="17" t="s">
        <v>241</v>
      </c>
      <c r="BM253" s="207" t="s">
        <v>360</v>
      </c>
    </row>
    <row r="254" spans="1:65" s="12" customFormat="1" ht="22.8" customHeight="1">
      <c r="B254" s="181"/>
      <c r="C254" s="182"/>
      <c r="D254" s="183" t="s">
        <v>73</v>
      </c>
      <c r="E254" s="194" t="s">
        <v>361</v>
      </c>
      <c r="F254" s="194" t="s">
        <v>362</v>
      </c>
      <c r="G254" s="182"/>
      <c r="H254" s="182"/>
      <c r="I254" s="185"/>
      <c r="J254" s="195">
        <f>BK254</f>
        <v>0</v>
      </c>
      <c r="K254" s="182"/>
      <c r="L254" s="186"/>
      <c r="M254" s="187"/>
      <c r="N254" s="188"/>
      <c r="O254" s="188"/>
      <c r="P254" s="189">
        <f>SUM(P255:P269)</f>
        <v>0</v>
      </c>
      <c r="Q254" s="188"/>
      <c r="R254" s="189">
        <f>SUM(R255:R269)</f>
        <v>1.3359165799999999</v>
      </c>
      <c r="S254" s="188"/>
      <c r="T254" s="190">
        <f>SUM(T255:T269)</f>
        <v>0</v>
      </c>
      <c r="AR254" s="191" t="s">
        <v>160</v>
      </c>
      <c r="AT254" s="192" t="s">
        <v>73</v>
      </c>
      <c r="AU254" s="192" t="s">
        <v>82</v>
      </c>
      <c r="AY254" s="191" t="s">
        <v>153</v>
      </c>
      <c r="BK254" s="193">
        <f>SUM(BK255:BK269)</f>
        <v>0</v>
      </c>
    </row>
    <row r="255" spans="1:65" s="2" customFormat="1" ht="24.15" customHeight="1">
      <c r="A255" s="34"/>
      <c r="B255" s="35"/>
      <c r="C255" s="196" t="s">
        <v>363</v>
      </c>
      <c r="D255" s="196" t="s">
        <v>155</v>
      </c>
      <c r="E255" s="197" t="s">
        <v>364</v>
      </c>
      <c r="F255" s="198" t="s">
        <v>365</v>
      </c>
      <c r="G255" s="199" t="s">
        <v>233</v>
      </c>
      <c r="H255" s="200">
        <v>450</v>
      </c>
      <c r="I255" s="201"/>
      <c r="J255" s="200">
        <f>ROUND(I255*H255,3)</f>
        <v>0</v>
      </c>
      <c r="K255" s="202"/>
      <c r="L255" s="39"/>
      <c r="M255" s="203" t="s">
        <v>1</v>
      </c>
      <c r="N255" s="204" t="s">
        <v>40</v>
      </c>
      <c r="O255" s="75"/>
      <c r="P255" s="205">
        <f>O255*H255</f>
        <v>0</v>
      </c>
      <c r="Q255" s="205">
        <v>0</v>
      </c>
      <c r="R255" s="205">
        <f>Q255*H255</f>
        <v>0</v>
      </c>
      <c r="S255" s="205">
        <v>0</v>
      </c>
      <c r="T255" s="206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07" t="s">
        <v>241</v>
      </c>
      <c r="AT255" s="207" t="s">
        <v>155</v>
      </c>
      <c r="AU255" s="207" t="s">
        <v>160</v>
      </c>
      <c r="AY255" s="17" t="s">
        <v>153</v>
      </c>
      <c r="BE255" s="208">
        <f>IF(N255="základná",J255,0)</f>
        <v>0</v>
      </c>
      <c r="BF255" s="208">
        <f>IF(N255="znížená",J255,0)</f>
        <v>0</v>
      </c>
      <c r="BG255" s="208">
        <f>IF(N255="zákl. prenesená",J255,0)</f>
        <v>0</v>
      </c>
      <c r="BH255" s="208">
        <f>IF(N255="zníž. prenesená",J255,0)</f>
        <v>0</v>
      </c>
      <c r="BI255" s="208">
        <f>IF(N255="nulová",J255,0)</f>
        <v>0</v>
      </c>
      <c r="BJ255" s="17" t="s">
        <v>160</v>
      </c>
      <c r="BK255" s="209">
        <f>ROUND(I255*H255,3)</f>
        <v>0</v>
      </c>
      <c r="BL255" s="17" t="s">
        <v>241</v>
      </c>
      <c r="BM255" s="207" t="s">
        <v>366</v>
      </c>
    </row>
    <row r="256" spans="1:65" s="13" customFormat="1" ht="10.199999999999999">
      <c r="B256" s="210"/>
      <c r="C256" s="211"/>
      <c r="D256" s="212" t="s">
        <v>162</v>
      </c>
      <c r="E256" s="213" t="s">
        <v>1</v>
      </c>
      <c r="F256" s="214" t="s">
        <v>367</v>
      </c>
      <c r="G256" s="211"/>
      <c r="H256" s="215">
        <v>450</v>
      </c>
      <c r="I256" s="216"/>
      <c r="J256" s="211"/>
      <c r="K256" s="211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162</v>
      </c>
      <c r="AU256" s="221" t="s">
        <v>160</v>
      </c>
      <c r="AV256" s="13" t="s">
        <v>160</v>
      </c>
      <c r="AW256" s="13" t="s">
        <v>29</v>
      </c>
      <c r="AX256" s="13" t="s">
        <v>82</v>
      </c>
      <c r="AY256" s="221" t="s">
        <v>153</v>
      </c>
    </row>
    <row r="257" spans="1:65" s="2" customFormat="1" ht="16.5" customHeight="1">
      <c r="A257" s="34"/>
      <c r="B257" s="35"/>
      <c r="C257" s="243" t="s">
        <v>368</v>
      </c>
      <c r="D257" s="243" t="s">
        <v>208</v>
      </c>
      <c r="E257" s="244" t="s">
        <v>369</v>
      </c>
      <c r="F257" s="245" t="s">
        <v>370</v>
      </c>
      <c r="G257" s="246" t="s">
        <v>233</v>
      </c>
      <c r="H257" s="247">
        <v>459</v>
      </c>
      <c r="I257" s="248"/>
      <c r="J257" s="247">
        <f>ROUND(I257*H257,3)</f>
        <v>0</v>
      </c>
      <c r="K257" s="249"/>
      <c r="L257" s="250"/>
      <c r="M257" s="251" t="s">
        <v>1</v>
      </c>
      <c r="N257" s="252" t="s">
        <v>40</v>
      </c>
      <c r="O257" s="75"/>
      <c r="P257" s="205">
        <f>O257*H257</f>
        <v>0</v>
      </c>
      <c r="Q257" s="205">
        <v>2.3999999999999998E-3</v>
      </c>
      <c r="R257" s="205">
        <f>Q257*H257</f>
        <v>1.1015999999999999</v>
      </c>
      <c r="S257" s="205">
        <v>0</v>
      </c>
      <c r="T257" s="206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07" t="s">
        <v>334</v>
      </c>
      <c r="AT257" s="207" t="s">
        <v>208</v>
      </c>
      <c r="AU257" s="207" t="s">
        <v>160</v>
      </c>
      <c r="AY257" s="17" t="s">
        <v>153</v>
      </c>
      <c r="BE257" s="208">
        <f>IF(N257="základná",J257,0)</f>
        <v>0</v>
      </c>
      <c r="BF257" s="208">
        <f>IF(N257="znížená",J257,0)</f>
        <v>0</v>
      </c>
      <c r="BG257" s="208">
        <f>IF(N257="zákl. prenesená",J257,0)</f>
        <v>0</v>
      </c>
      <c r="BH257" s="208">
        <f>IF(N257="zníž. prenesená",J257,0)</f>
        <v>0</v>
      </c>
      <c r="BI257" s="208">
        <f>IF(N257="nulová",J257,0)</f>
        <v>0</v>
      </c>
      <c r="BJ257" s="17" t="s">
        <v>160</v>
      </c>
      <c r="BK257" s="209">
        <f>ROUND(I257*H257,3)</f>
        <v>0</v>
      </c>
      <c r="BL257" s="17" t="s">
        <v>241</v>
      </c>
      <c r="BM257" s="207" t="s">
        <v>371</v>
      </c>
    </row>
    <row r="258" spans="1:65" s="13" customFormat="1" ht="10.199999999999999">
      <c r="B258" s="210"/>
      <c r="C258" s="211"/>
      <c r="D258" s="212" t="s">
        <v>162</v>
      </c>
      <c r="E258" s="211"/>
      <c r="F258" s="214" t="s">
        <v>372</v>
      </c>
      <c r="G258" s="211"/>
      <c r="H258" s="215">
        <v>459</v>
      </c>
      <c r="I258" s="216"/>
      <c r="J258" s="211"/>
      <c r="K258" s="211"/>
      <c r="L258" s="217"/>
      <c r="M258" s="218"/>
      <c r="N258" s="219"/>
      <c r="O258" s="219"/>
      <c r="P258" s="219"/>
      <c r="Q258" s="219"/>
      <c r="R258" s="219"/>
      <c r="S258" s="219"/>
      <c r="T258" s="220"/>
      <c r="AT258" s="221" t="s">
        <v>162</v>
      </c>
      <c r="AU258" s="221" t="s">
        <v>160</v>
      </c>
      <c r="AV258" s="13" t="s">
        <v>160</v>
      </c>
      <c r="AW258" s="13" t="s">
        <v>4</v>
      </c>
      <c r="AX258" s="13" t="s">
        <v>82</v>
      </c>
      <c r="AY258" s="221" t="s">
        <v>153</v>
      </c>
    </row>
    <row r="259" spans="1:65" s="2" customFormat="1" ht="16.5" customHeight="1">
      <c r="A259" s="34"/>
      <c r="B259" s="35"/>
      <c r="C259" s="196" t="s">
        <v>373</v>
      </c>
      <c r="D259" s="196" t="s">
        <v>155</v>
      </c>
      <c r="E259" s="197" t="s">
        <v>374</v>
      </c>
      <c r="F259" s="198" t="s">
        <v>375</v>
      </c>
      <c r="G259" s="199" t="s">
        <v>233</v>
      </c>
      <c r="H259" s="200">
        <v>84.52</v>
      </c>
      <c r="I259" s="201"/>
      <c r="J259" s="200">
        <f>ROUND(I259*H259,3)</f>
        <v>0</v>
      </c>
      <c r="K259" s="202"/>
      <c r="L259" s="39"/>
      <c r="M259" s="203" t="s">
        <v>1</v>
      </c>
      <c r="N259" s="204" t="s">
        <v>40</v>
      </c>
      <c r="O259" s="75"/>
      <c r="P259" s="205">
        <f>O259*H259</f>
        <v>0</v>
      </c>
      <c r="Q259" s="205">
        <v>0</v>
      </c>
      <c r="R259" s="205">
        <f>Q259*H259</f>
        <v>0</v>
      </c>
      <c r="S259" s="205">
        <v>0</v>
      </c>
      <c r="T259" s="206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07" t="s">
        <v>241</v>
      </c>
      <c r="AT259" s="207" t="s">
        <v>155</v>
      </c>
      <c r="AU259" s="207" t="s">
        <v>160</v>
      </c>
      <c r="AY259" s="17" t="s">
        <v>153</v>
      </c>
      <c r="BE259" s="208">
        <f>IF(N259="základná",J259,0)</f>
        <v>0</v>
      </c>
      <c r="BF259" s="208">
        <f>IF(N259="znížená",J259,0)</f>
        <v>0</v>
      </c>
      <c r="BG259" s="208">
        <f>IF(N259="zákl. prenesená",J259,0)</f>
        <v>0</v>
      </c>
      <c r="BH259" s="208">
        <f>IF(N259="zníž. prenesená",J259,0)</f>
        <v>0</v>
      </c>
      <c r="BI259" s="208">
        <f>IF(N259="nulová",J259,0)</f>
        <v>0</v>
      </c>
      <c r="BJ259" s="17" t="s">
        <v>160</v>
      </c>
      <c r="BK259" s="209">
        <f>ROUND(I259*H259,3)</f>
        <v>0</v>
      </c>
      <c r="BL259" s="17" t="s">
        <v>241</v>
      </c>
      <c r="BM259" s="207" t="s">
        <v>376</v>
      </c>
    </row>
    <row r="260" spans="1:65" s="14" customFormat="1" ht="10.199999999999999">
      <c r="B260" s="222"/>
      <c r="C260" s="223"/>
      <c r="D260" s="212" t="s">
        <v>162</v>
      </c>
      <c r="E260" s="224" t="s">
        <v>1</v>
      </c>
      <c r="F260" s="225" t="s">
        <v>302</v>
      </c>
      <c r="G260" s="223"/>
      <c r="H260" s="224" t="s">
        <v>1</v>
      </c>
      <c r="I260" s="226"/>
      <c r="J260" s="223"/>
      <c r="K260" s="223"/>
      <c r="L260" s="227"/>
      <c r="M260" s="228"/>
      <c r="N260" s="229"/>
      <c r="O260" s="229"/>
      <c r="P260" s="229"/>
      <c r="Q260" s="229"/>
      <c r="R260" s="229"/>
      <c r="S260" s="229"/>
      <c r="T260" s="230"/>
      <c r="AT260" s="231" t="s">
        <v>162</v>
      </c>
      <c r="AU260" s="231" t="s">
        <v>160</v>
      </c>
      <c r="AV260" s="14" t="s">
        <v>82</v>
      </c>
      <c r="AW260" s="14" t="s">
        <v>29</v>
      </c>
      <c r="AX260" s="14" t="s">
        <v>74</v>
      </c>
      <c r="AY260" s="231" t="s">
        <v>153</v>
      </c>
    </row>
    <row r="261" spans="1:65" s="13" customFormat="1" ht="10.199999999999999">
      <c r="B261" s="210"/>
      <c r="C261" s="211"/>
      <c r="D261" s="212" t="s">
        <v>162</v>
      </c>
      <c r="E261" s="213" t="s">
        <v>1</v>
      </c>
      <c r="F261" s="214" t="s">
        <v>303</v>
      </c>
      <c r="G261" s="211"/>
      <c r="H261" s="215">
        <v>84.52</v>
      </c>
      <c r="I261" s="216"/>
      <c r="J261" s="211"/>
      <c r="K261" s="211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162</v>
      </c>
      <c r="AU261" s="221" t="s">
        <v>160</v>
      </c>
      <c r="AV261" s="13" t="s">
        <v>160</v>
      </c>
      <c r="AW261" s="13" t="s">
        <v>29</v>
      </c>
      <c r="AX261" s="13" t="s">
        <v>82</v>
      </c>
      <c r="AY261" s="221" t="s">
        <v>153</v>
      </c>
    </row>
    <row r="262" spans="1:65" s="2" customFormat="1" ht="33" customHeight="1">
      <c r="A262" s="34"/>
      <c r="B262" s="35"/>
      <c r="C262" s="243" t="s">
        <v>377</v>
      </c>
      <c r="D262" s="243" t="s">
        <v>208</v>
      </c>
      <c r="E262" s="244" t="s">
        <v>378</v>
      </c>
      <c r="F262" s="245" t="s">
        <v>379</v>
      </c>
      <c r="G262" s="246" t="s">
        <v>233</v>
      </c>
      <c r="H262" s="247">
        <v>97.197999999999993</v>
      </c>
      <c r="I262" s="248"/>
      <c r="J262" s="247">
        <f>ROUND(I262*H262,3)</f>
        <v>0</v>
      </c>
      <c r="K262" s="249"/>
      <c r="L262" s="250"/>
      <c r="M262" s="251" t="s">
        <v>1</v>
      </c>
      <c r="N262" s="252" t="s">
        <v>40</v>
      </c>
      <c r="O262" s="75"/>
      <c r="P262" s="205">
        <f>O262*H262</f>
        <v>0</v>
      </c>
      <c r="Q262" s="205">
        <v>1.1E-4</v>
      </c>
      <c r="R262" s="205">
        <f>Q262*H262</f>
        <v>1.069178E-2</v>
      </c>
      <c r="S262" s="205">
        <v>0</v>
      </c>
      <c r="T262" s="206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7" t="s">
        <v>334</v>
      </c>
      <c r="AT262" s="207" t="s">
        <v>208</v>
      </c>
      <c r="AU262" s="207" t="s">
        <v>160</v>
      </c>
      <c r="AY262" s="17" t="s">
        <v>153</v>
      </c>
      <c r="BE262" s="208">
        <f>IF(N262="základná",J262,0)</f>
        <v>0</v>
      </c>
      <c r="BF262" s="208">
        <f>IF(N262="znížená",J262,0)</f>
        <v>0</v>
      </c>
      <c r="BG262" s="208">
        <f>IF(N262="zákl. prenesená",J262,0)</f>
        <v>0</v>
      </c>
      <c r="BH262" s="208">
        <f>IF(N262="zníž. prenesená",J262,0)</f>
        <v>0</v>
      </c>
      <c r="BI262" s="208">
        <f>IF(N262="nulová",J262,0)</f>
        <v>0</v>
      </c>
      <c r="BJ262" s="17" t="s">
        <v>160</v>
      </c>
      <c r="BK262" s="209">
        <f>ROUND(I262*H262,3)</f>
        <v>0</v>
      </c>
      <c r="BL262" s="17" t="s">
        <v>241</v>
      </c>
      <c r="BM262" s="207" t="s">
        <v>380</v>
      </c>
    </row>
    <row r="263" spans="1:65" s="13" customFormat="1" ht="10.199999999999999">
      <c r="B263" s="210"/>
      <c r="C263" s="211"/>
      <c r="D263" s="212" t="s">
        <v>162</v>
      </c>
      <c r="E263" s="211"/>
      <c r="F263" s="214" t="s">
        <v>381</v>
      </c>
      <c r="G263" s="211"/>
      <c r="H263" s="215">
        <v>97.197999999999993</v>
      </c>
      <c r="I263" s="216"/>
      <c r="J263" s="211"/>
      <c r="K263" s="211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162</v>
      </c>
      <c r="AU263" s="221" t="s">
        <v>160</v>
      </c>
      <c r="AV263" s="13" t="s">
        <v>160</v>
      </c>
      <c r="AW263" s="13" t="s">
        <v>4</v>
      </c>
      <c r="AX263" s="13" t="s">
        <v>82</v>
      </c>
      <c r="AY263" s="221" t="s">
        <v>153</v>
      </c>
    </row>
    <row r="264" spans="1:65" s="2" customFormat="1" ht="24.15" customHeight="1">
      <c r="A264" s="34"/>
      <c r="B264" s="35"/>
      <c r="C264" s="196" t="s">
        <v>382</v>
      </c>
      <c r="D264" s="196" t="s">
        <v>155</v>
      </c>
      <c r="E264" s="197" t="s">
        <v>383</v>
      </c>
      <c r="F264" s="198" t="s">
        <v>384</v>
      </c>
      <c r="G264" s="199" t="s">
        <v>233</v>
      </c>
      <c r="H264" s="200">
        <v>94.5</v>
      </c>
      <c r="I264" s="201"/>
      <c r="J264" s="200">
        <f>ROUND(I264*H264,3)</f>
        <v>0</v>
      </c>
      <c r="K264" s="202"/>
      <c r="L264" s="39"/>
      <c r="M264" s="203" t="s">
        <v>1</v>
      </c>
      <c r="N264" s="204" t="s">
        <v>40</v>
      </c>
      <c r="O264" s="75"/>
      <c r="P264" s="205">
        <f>O264*H264</f>
        <v>0</v>
      </c>
      <c r="Q264" s="205">
        <v>0</v>
      </c>
      <c r="R264" s="205">
        <f>Q264*H264</f>
        <v>0</v>
      </c>
      <c r="S264" s="205">
        <v>0</v>
      </c>
      <c r="T264" s="20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7" t="s">
        <v>241</v>
      </c>
      <c r="AT264" s="207" t="s">
        <v>155</v>
      </c>
      <c r="AU264" s="207" t="s">
        <v>160</v>
      </c>
      <c r="AY264" s="17" t="s">
        <v>153</v>
      </c>
      <c r="BE264" s="208">
        <f>IF(N264="základná",J264,0)</f>
        <v>0</v>
      </c>
      <c r="BF264" s="208">
        <f>IF(N264="znížená",J264,0)</f>
        <v>0</v>
      </c>
      <c r="BG264" s="208">
        <f>IF(N264="zákl. prenesená",J264,0)</f>
        <v>0</v>
      </c>
      <c r="BH264" s="208">
        <f>IF(N264="zníž. prenesená",J264,0)</f>
        <v>0</v>
      </c>
      <c r="BI264" s="208">
        <f>IF(N264="nulová",J264,0)</f>
        <v>0</v>
      </c>
      <c r="BJ264" s="17" t="s">
        <v>160</v>
      </c>
      <c r="BK264" s="209">
        <f>ROUND(I264*H264,3)</f>
        <v>0</v>
      </c>
      <c r="BL264" s="17" t="s">
        <v>241</v>
      </c>
      <c r="BM264" s="207" t="s">
        <v>385</v>
      </c>
    </row>
    <row r="265" spans="1:65" s="14" customFormat="1" ht="10.199999999999999">
      <c r="B265" s="222"/>
      <c r="C265" s="223"/>
      <c r="D265" s="212" t="s">
        <v>162</v>
      </c>
      <c r="E265" s="224" t="s">
        <v>1</v>
      </c>
      <c r="F265" s="225" t="s">
        <v>228</v>
      </c>
      <c r="G265" s="223"/>
      <c r="H265" s="224" t="s">
        <v>1</v>
      </c>
      <c r="I265" s="226"/>
      <c r="J265" s="223"/>
      <c r="K265" s="223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162</v>
      </c>
      <c r="AU265" s="231" t="s">
        <v>160</v>
      </c>
      <c r="AV265" s="14" t="s">
        <v>82</v>
      </c>
      <c r="AW265" s="14" t="s">
        <v>29</v>
      </c>
      <c r="AX265" s="14" t="s">
        <v>74</v>
      </c>
      <c r="AY265" s="231" t="s">
        <v>153</v>
      </c>
    </row>
    <row r="266" spans="1:65" s="13" customFormat="1" ht="20.399999999999999">
      <c r="B266" s="210"/>
      <c r="C266" s="211"/>
      <c r="D266" s="212" t="s">
        <v>162</v>
      </c>
      <c r="E266" s="213" t="s">
        <v>1</v>
      </c>
      <c r="F266" s="214" t="s">
        <v>301</v>
      </c>
      <c r="G266" s="211"/>
      <c r="H266" s="215">
        <v>94.5</v>
      </c>
      <c r="I266" s="216"/>
      <c r="J266" s="211"/>
      <c r="K266" s="211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162</v>
      </c>
      <c r="AU266" s="221" t="s">
        <v>160</v>
      </c>
      <c r="AV266" s="13" t="s">
        <v>160</v>
      </c>
      <c r="AW266" s="13" t="s">
        <v>29</v>
      </c>
      <c r="AX266" s="13" t="s">
        <v>82</v>
      </c>
      <c r="AY266" s="221" t="s">
        <v>153</v>
      </c>
    </row>
    <row r="267" spans="1:65" s="2" customFormat="1" ht="16.5" customHeight="1">
      <c r="A267" s="34"/>
      <c r="B267" s="35"/>
      <c r="C267" s="243" t="s">
        <v>386</v>
      </c>
      <c r="D267" s="243" t="s">
        <v>208</v>
      </c>
      <c r="E267" s="244" t="s">
        <v>387</v>
      </c>
      <c r="F267" s="245" t="s">
        <v>388</v>
      </c>
      <c r="G267" s="246" t="s">
        <v>233</v>
      </c>
      <c r="H267" s="247">
        <v>96.39</v>
      </c>
      <c r="I267" s="248"/>
      <c r="J267" s="247">
        <f>ROUND(I267*H267,3)</f>
        <v>0</v>
      </c>
      <c r="K267" s="249"/>
      <c r="L267" s="250"/>
      <c r="M267" s="251" t="s">
        <v>1</v>
      </c>
      <c r="N267" s="252" t="s">
        <v>40</v>
      </c>
      <c r="O267" s="75"/>
      <c r="P267" s="205">
        <f>O267*H267</f>
        <v>0</v>
      </c>
      <c r="Q267" s="205">
        <v>2.32E-3</v>
      </c>
      <c r="R267" s="205">
        <f>Q267*H267</f>
        <v>0.22362480000000001</v>
      </c>
      <c r="S267" s="205">
        <v>0</v>
      </c>
      <c r="T267" s="20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7" t="s">
        <v>334</v>
      </c>
      <c r="AT267" s="207" t="s">
        <v>208</v>
      </c>
      <c r="AU267" s="207" t="s">
        <v>160</v>
      </c>
      <c r="AY267" s="17" t="s">
        <v>153</v>
      </c>
      <c r="BE267" s="208">
        <f>IF(N267="základná",J267,0)</f>
        <v>0</v>
      </c>
      <c r="BF267" s="208">
        <f>IF(N267="znížená",J267,0)</f>
        <v>0</v>
      </c>
      <c r="BG267" s="208">
        <f>IF(N267="zákl. prenesená",J267,0)</f>
        <v>0</v>
      </c>
      <c r="BH267" s="208">
        <f>IF(N267="zníž. prenesená",J267,0)</f>
        <v>0</v>
      </c>
      <c r="BI267" s="208">
        <f>IF(N267="nulová",J267,0)</f>
        <v>0</v>
      </c>
      <c r="BJ267" s="17" t="s">
        <v>160</v>
      </c>
      <c r="BK267" s="209">
        <f>ROUND(I267*H267,3)</f>
        <v>0</v>
      </c>
      <c r="BL267" s="17" t="s">
        <v>241</v>
      </c>
      <c r="BM267" s="207" t="s">
        <v>389</v>
      </c>
    </row>
    <row r="268" spans="1:65" s="13" customFormat="1" ht="10.199999999999999">
      <c r="B268" s="210"/>
      <c r="C268" s="211"/>
      <c r="D268" s="212" t="s">
        <v>162</v>
      </c>
      <c r="E268" s="211"/>
      <c r="F268" s="214" t="s">
        <v>390</v>
      </c>
      <c r="G268" s="211"/>
      <c r="H268" s="215">
        <v>96.39</v>
      </c>
      <c r="I268" s="216"/>
      <c r="J268" s="211"/>
      <c r="K268" s="211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162</v>
      </c>
      <c r="AU268" s="221" t="s">
        <v>160</v>
      </c>
      <c r="AV268" s="13" t="s">
        <v>160</v>
      </c>
      <c r="AW268" s="13" t="s">
        <v>4</v>
      </c>
      <c r="AX268" s="13" t="s">
        <v>82</v>
      </c>
      <c r="AY268" s="221" t="s">
        <v>153</v>
      </c>
    </row>
    <row r="269" spans="1:65" s="2" customFormat="1" ht="24.15" customHeight="1">
      <c r="A269" s="34"/>
      <c r="B269" s="35"/>
      <c r="C269" s="196" t="s">
        <v>391</v>
      </c>
      <c r="D269" s="196" t="s">
        <v>155</v>
      </c>
      <c r="E269" s="197" t="s">
        <v>392</v>
      </c>
      <c r="F269" s="198" t="s">
        <v>393</v>
      </c>
      <c r="G269" s="199" t="s">
        <v>359</v>
      </c>
      <c r="H269" s="201"/>
      <c r="I269" s="201"/>
      <c r="J269" s="200">
        <f>ROUND(I269*H269,3)</f>
        <v>0</v>
      </c>
      <c r="K269" s="202"/>
      <c r="L269" s="39"/>
      <c r="M269" s="203" t="s">
        <v>1</v>
      </c>
      <c r="N269" s="204" t="s">
        <v>40</v>
      </c>
      <c r="O269" s="75"/>
      <c r="P269" s="205">
        <f>O269*H269</f>
        <v>0</v>
      </c>
      <c r="Q269" s="205">
        <v>0</v>
      </c>
      <c r="R269" s="205">
        <f>Q269*H269</f>
        <v>0</v>
      </c>
      <c r="S269" s="205">
        <v>0</v>
      </c>
      <c r="T269" s="20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07" t="s">
        <v>241</v>
      </c>
      <c r="AT269" s="207" t="s">
        <v>155</v>
      </c>
      <c r="AU269" s="207" t="s">
        <v>160</v>
      </c>
      <c r="AY269" s="17" t="s">
        <v>153</v>
      </c>
      <c r="BE269" s="208">
        <f>IF(N269="základná",J269,0)</f>
        <v>0</v>
      </c>
      <c r="BF269" s="208">
        <f>IF(N269="znížená",J269,0)</f>
        <v>0</v>
      </c>
      <c r="BG269" s="208">
        <f>IF(N269="zákl. prenesená",J269,0)</f>
        <v>0</v>
      </c>
      <c r="BH269" s="208">
        <f>IF(N269="zníž. prenesená",J269,0)</f>
        <v>0</v>
      </c>
      <c r="BI269" s="208">
        <f>IF(N269="nulová",J269,0)</f>
        <v>0</v>
      </c>
      <c r="BJ269" s="17" t="s">
        <v>160</v>
      </c>
      <c r="BK269" s="209">
        <f>ROUND(I269*H269,3)</f>
        <v>0</v>
      </c>
      <c r="BL269" s="17" t="s">
        <v>241</v>
      </c>
      <c r="BM269" s="207" t="s">
        <v>394</v>
      </c>
    </row>
    <row r="270" spans="1:65" s="12" customFormat="1" ht="22.8" customHeight="1">
      <c r="B270" s="181"/>
      <c r="C270" s="182"/>
      <c r="D270" s="183" t="s">
        <v>73</v>
      </c>
      <c r="E270" s="194" t="s">
        <v>395</v>
      </c>
      <c r="F270" s="194" t="s">
        <v>396</v>
      </c>
      <c r="G270" s="182"/>
      <c r="H270" s="182"/>
      <c r="I270" s="185"/>
      <c r="J270" s="195">
        <f>BK270</f>
        <v>0</v>
      </c>
      <c r="K270" s="182"/>
      <c r="L270" s="186"/>
      <c r="M270" s="187"/>
      <c r="N270" s="188"/>
      <c r="O270" s="188"/>
      <c r="P270" s="189">
        <f>SUM(P271:P324)</f>
        <v>0</v>
      </c>
      <c r="Q270" s="188"/>
      <c r="R270" s="189">
        <f>SUM(R271:R324)</f>
        <v>22.067945259999998</v>
      </c>
      <c r="S270" s="188"/>
      <c r="T270" s="190">
        <f>SUM(T271:T324)</f>
        <v>0</v>
      </c>
      <c r="AR270" s="191" t="s">
        <v>160</v>
      </c>
      <c r="AT270" s="192" t="s">
        <v>73</v>
      </c>
      <c r="AU270" s="192" t="s">
        <v>82</v>
      </c>
      <c r="AY270" s="191" t="s">
        <v>153</v>
      </c>
      <c r="BK270" s="193">
        <f>SUM(BK271:BK324)</f>
        <v>0</v>
      </c>
    </row>
    <row r="271" spans="1:65" s="2" customFormat="1" ht="21.75" customHeight="1">
      <c r="A271" s="34"/>
      <c r="B271" s="35"/>
      <c r="C271" s="196" t="s">
        <v>397</v>
      </c>
      <c r="D271" s="196" t="s">
        <v>155</v>
      </c>
      <c r="E271" s="197" t="s">
        <v>398</v>
      </c>
      <c r="F271" s="198" t="s">
        <v>399</v>
      </c>
      <c r="G271" s="199" t="s">
        <v>233</v>
      </c>
      <c r="H271" s="200">
        <v>128.80000000000001</v>
      </c>
      <c r="I271" s="201"/>
      <c r="J271" s="200">
        <f t="shared" ref="J271:J277" si="0">ROUND(I271*H271,3)</f>
        <v>0</v>
      </c>
      <c r="K271" s="202"/>
      <c r="L271" s="39"/>
      <c r="M271" s="203" t="s">
        <v>1</v>
      </c>
      <c r="N271" s="204" t="s">
        <v>40</v>
      </c>
      <c r="O271" s="75"/>
      <c r="P271" s="205">
        <f t="shared" ref="P271:P277" si="1">O271*H271</f>
        <v>0</v>
      </c>
      <c r="Q271" s="205">
        <v>9.0000000000000006E-5</v>
      </c>
      <c r="R271" s="205">
        <f t="shared" ref="R271:R277" si="2">Q271*H271</f>
        <v>1.1592000000000002E-2</v>
      </c>
      <c r="S271" s="205">
        <v>0</v>
      </c>
      <c r="T271" s="206">
        <f t="shared" ref="T271:T277" si="3"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7" t="s">
        <v>241</v>
      </c>
      <c r="AT271" s="207" t="s">
        <v>155</v>
      </c>
      <c r="AU271" s="207" t="s">
        <v>160</v>
      </c>
      <c r="AY271" s="17" t="s">
        <v>153</v>
      </c>
      <c r="BE271" s="208">
        <f t="shared" ref="BE271:BE277" si="4">IF(N271="základná",J271,0)</f>
        <v>0</v>
      </c>
      <c r="BF271" s="208">
        <f t="shared" ref="BF271:BF277" si="5">IF(N271="znížená",J271,0)</f>
        <v>0</v>
      </c>
      <c r="BG271" s="208">
        <f t="shared" ref="BG271:BG277" si="6">IF(N271="zákl. prenesená",J271,0)</f>
        <v>0</v>
      </c>
      <c r="BH271" s="208">
        <f t="shared" ref="BH271:BH277" si="7">IF(N271="zníž. prenesená",J271,0)</f>
        <v>0</v>
      </c>
      <c r="BI271" s="208">
        <f t="shared" ref="BI271:BI277" si="8">IF(N271="nulová",J271,0)</f>
        <v>0</v>
      </c>
      <c r="BJ271" s="17" t="s">
        <v>160</v>
      </c>
      <c r="BK271" s="209">
        <f t="shared" ref="BK271:BK277" si="9">ROUND(I271*H271,3)</f>
        <v>0</v>
      </c>
      <c r="BL271" s="17" t="s">
        <v>241</v>
      </c>
      <c r="BM271" s="207" t="s">
        <v>400</v>
      </c>
    </row>
    <row r="272" spans="1:65" s="2" customFormat="1" ht="16.5" customHeight="1">
      <c r="A272" s="34"/>
      <c r="B272" s="35"/>
      <c r="C272" s="196" t="s">
        <v>401</v>
      </c>
      <c r="D272" s="196" t="s">
        <v>155</v>
      </c>
      <c r="E272" s="197" t="s">
        <v>402</v>
      </c>
      <c r="F272" s="198" t="s">
        <v>403</v>
      </c>
      <c r="G272" s="199" t="s">
        <v>233</v>
      </c>
      <c r="H272" s="200">
        <v>69</v>
      </c>
      <c r="I272" s="201"/>
      <c r="J272" s="200">
        <f t="shared" si="0"/>
        <v>0</v>
      </c>
      <c r="K272" s="202"/>
      <c r="L272" s="39"/>
      <c r="M272" s="203" t="s">
        <v>1</v>
      </c>
      <c r="N272" s="204" t="s">
        <v>40</v>
      </c>
      <c r="O272" s="75"/>
      <c r="P272" s="205">
        <f t="shared" si="1"/>
        <v>0</v>
      </c>
      <c r="Q272" s="205">
        <v>9.0000000000000006E-5</v>
      </c>
      <c r="R272" s="205">
        <f t="shared" si="2"/>
        <v>6.2100000000000002E-3</v>
      </c>
      <c r="S272" s="205">
        <v>0</v>
      </c>
      <c r="T272" s="206">
        <f t="shared" si="3"/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07" t="s">
        <v>241</v>
      </c>
      <c r="AT272" s="207" t="s">
        <v>155</v>
      </c>
      <c r="AU272" s="207" t="s">
        <v>160</v>
      </c>
      <c r="AY272" s="17" t="s">
        <v>153</v>
      </c>
      <c r="BE272" s="208">
        <f t="shared" si="4"/>
        <v>0</v>
      </c>
      <c r="BF272" s="208">
        <f t="shared" si="5"/>
        <v>0</v>
      </c>
      <c r="BG272" s="208">
        <f t="shared" si="6"/>
        <v>0</v>
      </c>
      <c r="BH272" s="208">
        <f t="shared" si="7"/>
        <v>0</v>
      </c>
      <c r="BI272" s="208">
        <f t="shared" si="8"/>
        <v>0</v>
      </c>
      <c r="BJ272" s="17" t="s">
        <v>160</v>
      </c>
      <c r="BK272" s="209">
        <f t="shared" si="9"/>
        <v>0</v>
      </c>
      <c r="BL272" s="17" t="s">
        <v>241</v>
      </c>
      <c r="BM272" s="207" t="s">
        <v>404</v>
      </c>
    </row>
    <row r="273" spans="1:65" s="2" customFormat="1" ht="21.75" customHeight="1">
      <c r="A273" s="34"/>
      <c r="B273" s="35"/>
      <c r="C273" s="196" t="s">
        <v>405</v>
      </c>
      <c r="D273" s="196" t="s">
        <v>155</v>
      </c>
      <c r="E273" s="197" t="s">
        <v>406</v>
      </c>
      <c r="F273" s="198" t="s">
        <v>407</v>
      </c>
      <c r="G273" s="199" t="s">
        <v>233</v>
      </c>
      <c r="H273" s="200">
        <v>46.35</v>
      </c>
      <c r="I273" s="201"/>
      <c r="J273" s="200">
        <f t="shared" si="0"/>
        <v>0</v>
      </c>
      <c r="K273" s="202"/>
      <c r="L273" s="39"/>
      <c r="M273" s="203" t="s">
        <v>1</v>
      </c>
      <c r="N273" s="204" t="s">
        <v>40</v>
      </c>
      <c r="O273" s="75"/>
      <c r="P273" s="205">
        <f t="shared" si="1"/>
        <v>0</v>
      </c>
      <c r="Q273" s="205">
        <v>9.0000000000000006E-5</v>
      </c>
      <c r="R273" s="205">
        <f t="shared" si="2"/>
        <v>4.1715000000000007E-3</v>
      </c>
      <c r="S273" s="205">
        <v>0</v>
      </c>
      <c r="T273" s="206">
        <f t="shared" si="3"/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07" t="s">
        <v>241</v>
      </c>
      <c r="AT273" s="207" t="s">
        <v>155</v>
      </c>
      <c r="AU273" s="207" t="s">
        <v>160</v>
      </c>
      <c r="AY273" s="17" t="s">
        <v>153</v>
      </c>
      <c r="BE273" s="208">
        <f t="shared" si="4"/>
        <v>0</v>
      </c>
      <c r="BF273" s="208">
        <f t="shared" si="5"/>
        <v>0</v>
      </c>
      <c r="BG273" s="208">
        <f t="shared" si="6"/>
        <v>0</v>
      </c>
      <c r="BH273" s="208">
        <f t="shared" si="7"/>
        <v>0</v>
      </c>
      <c r="BI273" s="208">
        <f t="shared" si="8"/>
        <v>0</v>
      </c>
      <c r="BJ273" s="17" t="s">
        <v>160</v>
      </c>
      <c r="BK273" s="209">
        <f t="shared" si="9"/>
        <v>0</v>
      </c>
      <c r="BL273" s="17" t="s">
        <v>241</v>
      </c>
      <c r="BM273" s="207" t="s">
        <v>408</v>
      </c>
    </row>
    <row r="274" spans="1:65" s="2" customFormat="1" ht="21.75" customHeight="1">
      <c r="A274" s="34"/>
      <c r="B274" s="35"/>
      <c r="C274" s="196" t="s">
        <v>409</v>
      </c>
      <c r="D274" s="196" t="s">
        <v>155</v>
      </c>
      <c r="E274" s="197" t="s">
        <v>410</v>
      </c>
      <c r="F274" s="198" t="s">
        <v>411</v>
      </c>
      <c r="G274" s="199" t="s">
        <v>233</v>
      </c>
      <c r="H274" s="200">
        <v>44.23</v>
      </c>
      <c r="I274" s="201"/>
      <c r="J274" s="200">
        <f t="shared" si="0"/>
        <v>0</v>
      </c>
      <c r="K274" s="202"/>
      <c r="L274" s="39"/>
      <c r="M274" s="203" t="s">
        <v>1</v>
      </c>
      <c r="N274" s="204" t="s">
        <v>40</v>
      </c>
      <c r="O274" s="75"/>
      <c r="P274" s="205">
        <f t="shared" si="1"/>
        <v>0</v>
      </c>
      <c r="Q274" s="205">
        <v>9.0000000000000006E-5</v>
      </c>
      <c r="R274" s="205">
        <f t="shared" si="2"/>
        <v>3.9807000000000002E-3</v>
      </c>
      <c r="S274" s="205">
        <v>0</v>
      </c>
      <c r="T274" s="206">
        <f t="shared" si="3"/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7" t="s">
        <v>241</v>
      </c>
      <c r="AT274" s="207" t="s">
        <v>155</v>
      </c>
      <c r="AU274" s="207" t="s">
        <v>160</v>
      </c>
      <c r="AY274" s="17" t="s">
        <v>153</v>
      </c>
      <c r="BE274" s="208">
        <f t="shared" si="4"/>
        <v>0</v>
      </c>
      <c r="BF274" s="208">
        <f t="shared" si="5"/>
        <v>0</v>
      </c>
      <c r="BG274" s="208">
        <f t="shared" si="6"/>
        <v>0</v>
      </c>
      <c r="BH274" s="208">
        <f t="shared" si="7"/>
        <v>0</v>
      </c>
      <c r="BI274" s="208">
        <f t="shared" si="8"/>
        <v>0</v>
      </c>
      <c r="BJ274" s="17" t="s">
        <v>160</v>
      </c>
      <c r="BK274" s="209">
        <f t="shared" si="9"/>
        <v>0</v>
      </c>
      <c r="BL274" s="17" t="s">
        <v>241</v>
      </c>
      <c r="BM274" s="207" t="s">
        <v>412</v>
      </c>
    </row>
    <row r="275" spans="1:65" s="2" customFormat="1" ht="16.5" customHeight="1">
      <c r="A275" s="34"/>
      <c r="B275" s="35"/>
      <c r="C275" s="196" t="s">
        <v>413</v>
      </c>
      <c r="D275" s="196" t="s">
        <v>155</v>
      </c>
      <c r="E275" s="197" t="s">
        <v>414</v>
      </c>
      <c r="F275" s="198" t="s">
        <v>415</v>
      </c>
      <c r="G275" s="199" t="s">
        <v>233</v>
      </c>
      <c r="H275" s="200">
        <v>80</v>
      </c>
      <c r="I275" s="201"/>
      <c r="J275" s="200">
        <f t="shared" si="0"/>
        <v>0</v>
      </c>
      <c r="K275" s="202"/>
      <c r="L275" s="39"/>
      <c r="M275" s="203" t="s">
        <v>1</v>
      </c>
      <c r="N275" s="204" t="s">
        <v>40</v>
      </c>
      <c r="O275" s="75"/>
      <c r="P275" s="205">
        <f t="shared" si="1"/>
        <v>0</v>
      </c>
      <c r="Q275" s="205">
        <v>9.0000000000000006E-5</v>
      </c>
      <c r="R275" s="205">
        <f t="shared" si="2"/>
        <v>7.2000000000000007E-3</v>
      </c>
      <c r="S275" s="205">
        <v>0</v>
      </c>
      <c r="T275" s="206">
        <f t="shared" si="3"/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7" t="s">
        <v>241</v>
      </c>
      <c r="AT275" s="207" t="s">
        <v>155</v>
      </c>
      <c r="AU275" s="207" t="s">
        <v>160</v>
      </c>
      <c r="AY275" s="17" t="s">
        <v>153</v>
      </c>
      <c r="BE275" s="208">
        <f t="shared" si="4"/>
        <v>0</v>
      </c>
      <c r="BF275" s="208">
        <f t="shared" si="5"/>
        <v>0</v>
      </c>
      <c r="BG275" s="208">
        <f t="shared" si="6"/>
        <v>0</v>
      </c>
      <c r="BH275" s="208">
        <f t="shared" si="7"/>
        <v>0</v>
      </c>
      <c r="BI275" s="208">
        <f t="shared" si="8"/>
        <v>0</v>
      </c>
      <c r="BJ275" s="17" t="s">
        <v>160</v>
      </c>
      <c r="BK275" s="209">
        <f t="shared" si="9"/>
        <v>0</v>
      </c>
      <c r="BL275" s="17" t="s">
        <v>241</v>
      </c>
      <c r="BM275" s="207" t="s">
        <v>416</v>
      </c>
    </row>
    <row r="276" spans="1:65" s="2" customFormat="1" ht="16.5" customHeight="1">
      <c r="A276" s="34"/>
      <c r="B276" s="35"/>
      <c r="C276" s="196" t="s">
        <v>417</v>
      </c>
      <c r="D276" s="196" t="s">
        <v>155</v>
      </c>
      <c r="E276" s="197" t="s">
        <v>418</v>
      </c>
      <c r="F276" s="198" t="s">
        <v>419</v>
      </c>
      <c r="G276" s="199" t="s">
        <v>420</v>
      </c>
      <c r="H276" s="200">
        <v>1</v>
      </c>
      <c r="I276" s="201"/>
      <c r="J276" s="200">
        <f t="shared" si="0"/>
        <v>0</v>
      </c>
      <c r="K276" s="202"/>
      <c r="L276" s="39"/>
      <c r="M276" s="203" t="s">
        <v>1</v>
      </c>
      <c r="N276" s="204" t="s">
        <v>40</v>
      </c>
      <c r="O276" s="75"/>
      <c r="P276" s="205">
        <f t="shared" si="1"/>
        <v>0</v>
      </c>
      <c r="Q276" s="205">
        <v>4.2000000000000002E-4</v>
      </c>
      <c r="R276" s="205">
        <f t="shared" si="2"/>
        <v>4.2000000000000002E-4</v>
      </c>
      <c r="S276" s="205">
        <v>0</v>
      </c>
      <c r="T276" s="206">
        <f t="shared" si="3"/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7" t="s">
        <v>241</v>
      </c>
      <c r="AT276" s="207" t="s">
        <v>155</v>
      </c>
      <c r="AU276" s="207" t="s">
        <v>160</v>
      </c>
      <c r="AY276" s="17" t="s">
        <v>153</v>
      </c>
      <c r="BE276" s="208">
        <f t="shared" si="4"/>
        <v>0</v>
      </c>
      <c r="BF276" s="208">
        <f t="shared" si="5"/>
        <v>0</v>
      </c>
      <c r="BG276" s="208">
        <f t="shared" si="6"/>
        <v>0</v>
      </c>
      <c r="BH276" s="208">
        <f t="shared" si="7"/>
        <v>0</v>
      </c>
      <c r="BI276" s="208">
        <f t="shared" si="8"/>
        <v>0</v>
      </c>
      <c r="BJ276" s="17" t="s">
        <v>160</v>
      </c>
      <c r="BK276" s="209">
        <f t="shared" si="9"/>
        <v>0</v>
      </c>
      <c r="BL276" s="17" t="s">
        <v>241</v>
      </c>
      <c r="BM276" s="207" t="s">
        <v>421</v>
      </c>
    </row>
    <row r="277" spans="1:65" s="2" customFormat="1" ht="24.15" customHeight="1">
      <c r="A277" s="34"/>
      <c r="B277" s="35"/>
      <c r="C277" s="196" t="s">
        <v>422</v>
      </c>
      <c r="D277" s="196" t="s">
        <v>155</v>
      </c>
      <c r="E277" s="197" t="s">
        <v>423</v>
      </c>
      <c r="F277" s="198" t="s">
        <v>424</v>
      </c>
      <c r="G277" s="199" t="s">
        <v>308</v>
      </c>
      <c r="H277" s="200">
        <v>201.6</v>
      </c>
      <c r="I277" s="201"/>
      <c r="J277" s="200">
        <f t="shared" si="0"/>
        <v>0</v>
      </c>
      <c r="K277" s="202"/>
      <c r="L277" s="39"/>
      <c r="M277" s="203" t="s">
        <v>1</v>
      </c>
      <c r="N277" s="204" t="s">
        <v>40</v>
      </c>
      <c r="O277" s="75"/>
      <c r="P277" s="205">
        <f t="shared" si="1"/>
        <v>0</v>
      </c>
      <c r="Q277" s="205">
        <v>2.5999999999999998E-4</v>
      </c>
      <c r="R277" s="205">
        <f t="shared" si="2"/>
        <v>5.2415999999999997E-2</v>
      </c>
      <c r="S277" s="205">
        <v>0</v>
      </c>
      <c r="T277" s="206">
        <f t="shared" si="3"/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07" t="s">
        <v>241</v>
      </c>
      <c r="AT277" s="207" t="s">
        <v>155</v>
      </c>
      <c r="AU277" s="207" t="s">
        <v>160</v>
      </c>
      <c r="AY277" s="17" t="s">
        <v>153</v>
      </c>
      <c r="BE277" s="208">
        <f t="shared" si="4"/>
        <v>0</v>
      </c>
      <c r="BF277" s="208">
        <f t="shared" si="5"/>
        <v>0</v>
      </c>
      <c r="BG277" s="208">
        <f t="shared" si="6"/>
        <v>0</v>
      </c>
      <c r="BH277" s="208">
        <f t="shared" si="7"/>
        <v>0</v>
      </c>
      <c r="BI277" s="208">
        <f t="shared" si="8"/>
        <v>0</v>
      </c>
      <c r="BJ277" s="17" t="s">
        <v>160</v>
      </c>
      <c r="BK277" s="209">
        <f t="shared" si="9"/>
        <v>0</v>
      </c>
      <c r="BL277" s="17" t="s">
        <v>241</v>
      </c>
      <c r="BM277" s="207" t="s">
        <v>425</v>
      </c>
    </row>
    <row r="278" spans="1:65" s="14" customFormat="1" ht="10.199999999999999">
      <c r="B278" s="222"/>
      <c r="C278" s="223"/>
      <c r="D278" s="212" t="s">
        <v>162</v>
      </c>
      <c r="E278" s="224" t="s">
        <v>1</v>
      </c>
      <c r="F278" s="225" t="s">
        <v>426</v>
      </c>
      <c r="G278" s="223"/>
      <c r="H278" s="224" t="s">
        <v>1</v>
      </c>
      <c r="I278" s="226"/>
      <c r="J278" s="223"/>
      <c r="K278" s="223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162</v>
      </c>
      <c r="AU278" s="231" t="s">
        <v>160</v>
      </c>
      <c r="AV278" s="14" t="s">
        <v>82</v>
      </c>
      <c r="AW278" s="14" t="s">
        <v>29</v>
      </c>
      <c r="AX278" s="14" t="s">
        <v>74</v>
      </c>
      <c r="AY278" s="231" t="s">
        <v>153</v>
      </c>
    </row>
    <row r="279" spans="1:65" s="13" customFormat="1" ht="10.199999999999999">
      <c r="B279" s="210"/>
      <c r="C279" s="211"/>
      <c r="D279" s="212" t="s">
        <v>162</v>
      </c>
      <c r="E279" s="213" t="s">
        <v>1</v>
      </c>
      <c r="F279" s="214" t="s">
        <v>427</v>
      </c>
      <c r="G279" s="211"/>
      <c r="H279" s="215">
        <v>201.6</v>
      </c>
      <c r="I279" s="216"/>
      <c r="J279" s="211"/>
      <c r="K279" s="211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162</v>
      </c>
      <c r="AU279" s="221" t="s">
        <v>160</v>
      </c>
      <c r="AV279" s="13" t="s">
        <v>160</v>
      </c>
      <c r="AW279" s="13" t="s">
        <v>29</v>
      </c>
      <c r="AX279" s="13" t="s">
        <v>82</v>
      </c>
      <c r="AY279" s="221" t="s">
        <v>153</v>
      </c>
    </row>
    <row r="280" spans="1:65" s="2" customFormat="1" ht="24.15" customHeight="1">
      <c r="A280" s="34"/>
      <c r="B280" s="35"/>
      <c r="C280" s="196" t="s">
        <v>428</v>
      </c>
      <c r="D280" s="196" t="s">
        <v>155</v>
      </c>
      <c r="E280" s="197" t="s">
        <v>429</v>
      </c>
      <c r="F280" s="198" t="s">
        <v>430</v>
      </c>
      <c r="G280" s="199" t="s">
        <v>308</v>
      </c>
      <c r="H280" s="200">
        <v>441.8</v>
      </c>
      <c r="I280" s="201"/>
      <c r="J280" s="200">
        <f>ROUND(I280*H280,3)</f>
        <v>0</v>
      </c>
      <c r="K280" s="202"/>
      <c r="L280" s="39"/>
      <c r="M280" s="203" t="s">
        <v>1</v>
      </c>
      <c r="N280" s="204" t="s">
        <v>40</v>
      </c>
      <c r="O280" s="75"/>
      <c r="P280" s="205">
        <f>O280*H280</f>
        <v>0</v>
      </c>
      <c r="Q280" s="205">
        <v>2.5999999999999998E-4</v>
      </c>
      <c r="R280" s="205">
        <f>Q280*H280</f>
        <v>0.114868</v>
      </c>
      <c r="S280" s="205">
        <v>0</v>
      </c>
      <c r="T280" s="206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7" t="s">
        <v>241</v>
      </c>
      <c r="AT280" s="207" t="s">
        <v>155</v>
      </c>
      <c r="AU280" s="207" t="s">
        <v>160</v>
      </c>
      <c r="AY280" s="17" t="s">
        <v>153</v>
      </c>
      <c r="BE280" s="208">
        <f>IF(N280="základná",J280,0)</f>
        <v>0</v>
      </c>
      <c r="BF280" s="208">
        <f>IF(N280="znížená",J280,0)</f>
        <v>0</v>
      </c>
      <c r="BG280" s="208">
        <f>IF(N280="zákl. prenesená",J280,0)</f>
        <v>0</v>
      </c>
      <c r="BH280" s="208">
        <f>IF(N280="zníž. prenesená",J280,0)</f>
        <v>0</v>
      </c>
      <c r="BI280" s="208">
        <f>IF(N280="nulová",J280,0)</f>
        <v>0</v>
      </c>
      <c r="BJ280" s="17" t="s">
        <v>160</v>
      </c>
      <c r="BK280" s="209">
        <f>ROUND(I280*H280,3)</f>
        <v>0</v>
      </c>
      <c r="BL280" s="17" t="s">
        <v>241</v>
      </c>
      <c r="BM280" s="207" t="s">
        <v>431</v>
      </c>
    </row>
    <row r="281" spans="1:65" s="14" customFormat="1" ht="10.199999999999999">
      <c r="B281" s="222"/>
      <c r="C281" s="223"/>
      <c r="D281" s="212" t="s">
        <v>162</v>
      </c>
      <c r="E281" s="224" t="s">
        <v>1</v>
      </c>
      <c r="F281" s="225" t="s">
        <v>432</v>
      </c>
      <c r="G281" s="223"/>
      <c r="H281" s="224" t="s">
        <v>1</v>
      </c>
      <c r="I281" s="226"/>
      <c r="J281" s="223"/>
      <c r="K281" s="223"/>
      <c r="L281" s="227"/>
      <c r="M281" s="228"/>
      <c r="N281" s="229"/>
      <c r="O281" s="229"/>
      <c r="P281" s="229"/>
      <c r="Q281" s="229"/>
      <c r="R281" s="229"/>
      <c r="S281" s="229"/>
      <c r="T281" s="230"/>
      <c r="AT281" s="231" t="s">
        <v>162</v>
      </c>
      <c r="AU281" s="231" t="s">
        <v>160</v>
      </c>
      <c r="AV281" s="14" t="s">
        <v>82</v>
      </c>
      <c r="AW281" s="14" t="s">
        <v>29</v>
      </c>
      <c r="AX281" s="14" t="s">
        <v>74</v>
      </c>
      <c r="AY281" s="231" t="s">
        <v>153</v>
      </c>
    </row>
    <row r="282" spans="1:65" s="13" customFormat="1" ht="10.199999999999999">
      <c r="B282" s="210"/>
      <c r="C282" s="211"/>
      <c r="D282" s="212" t="s">
        <v>162</v>
      </c>
      <c r="E282" s="213" t="s">
        <v>1</v>
      </c>
      <c r="F282" s="214" t="s">
        <v>433</v>
      </c>
      <c r="G282" s="211"/>
      <c r="H282" s="215">
        <v>250.6</v>
      </c>
      <c r="I282" s="216"/>
      <c r="J282" s="211"/>
      <c r="K282" s="211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162</v>
      </c>
      <c r="AU282" s="221" t="s">
        <v>160</v>
      </c>
      <c r="AV282" s="13" t="s">
        <v>160</v>
      </c>
      <c r="AW282" s="13" t="s">
        <v>29</v>
      </c>
      <c r="AX282" s="13" t="s">
        <v>74</v>
      </c>
      <c r="AY282" s="221" t="s">
        <v>153</v>
      </c>
    </row>
    <row r="283" spans="1:65" s="14" customFormat="1" ht="10.199999999999999">
      <c r="B283" s="222"/>
      <c r="C283" s="223"/>
      <c r="D283" s="212" t="s">
        <v>162</v>
      </c>
      <c r="E283" s="224" t="s">
        <v>1</v>
      </c>
      <c r="F283" s="225" t="s">
        <v>434</v>
      </c>
      <c r="G283" s="223"/>
      <c r="H283" s="224" t="s">
        <v>1</v>
      </c>
      <c r="I283" s="226"/>
      <c r="J283" s="223"/>
      <c r="K283" s="223"/>
      <c r="L283" s="227"/>
      <c r="M283" s="228"/>
      <c r="N283" s="229"/>
      <c r="O283" s="229"/>
      <c r="P283" s="229"/>
      <c r="Q283" s="229"/>
      <c r="R283" s="229"/>
      <c r="S283" s="229"/>
      <c r="T283" s="230"/>
      <c r="AT283" s="231" t="s">
        <v>162</v>
      </c>
      <c r="AU283" s="231" t="s">
        <v>160</v>
      </c>
      <c r="AV283" s="14" t="s">
        <v>82</v>
      </c>
      <c r="AW283" s="14" t="s">
        <v>29</v>
      </c>
      <c r="AX283" s="14" t="s">
        <v>74</v>
      </c>
      <c r="AY283" s="231" t="s">
        <v>153</v>
      </c>
    </row>
    <row r="284" spans="1:65" s="13" customFormat="1" ht="10.199999999999999">
      <c r="B284" s="210"/>
      <c r="C284" s="211"/>
      <c r="D284" s="212" t="s">
        <v>162</v>
      </c>
      <c r="E284" s="213" t="s">
        <v>1</v>
      </c>
      <c r="F284" s="214" t="s">
        <v>435</v>
      </c>
      <c r="G284" s="211"/>
      <c r="H284" s="215">
        <v>148</v>
      </c>
      <c r="I284" s="216"/>
      <c r="J284" s="211"/>
      <c r="K284" s="211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162</v>
      </c>
      <c r="AU284" s="221" t="s">
        <v>160</v>
      </c>
      <c r="AV284" s="13" t="s">
        <v>160</v>
      </c>
      <c r="AW284" s="13" t="s">
        <v>29</v>
      </c>
      <c r="AX284" s="13" t="s">
        <v>74</v>
      </c>
      <c r="AY284" s="221" t="s">
        <v>153</v>
      </c>
    </row>
    <row r="285" spans="1:65" s="14" customFormat="1" ht="10.199999999999999">
      <c r="B285" s="222"/>
      <c r="C285" s="223"/>
      <c r="D285" s="212" t="s">
        <v>162</v>
      </c>
      <c r="E285" s="224" t="s">
        <v>1</v>
      </c>
      <c r="F285" s="225" t="s">
        <v>436</v>
      </c>
      <c r="G285" s="223"/>
      <c r="H285" s="224" t="s">
        <v>1</v>
      </c>
      <c r="I285" s="226"/>
      <c r="J285" s="223"/>
      <c r="K285" s="223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162</v>
      </c>
      <c r="AU285" s="231" t="s">
        <v>160</v>
      </c>
      <c r="AV285" s="14" t="s">
        <v>82</v>
      </c>
      <c r="AW285" s="14" t="s">
        <v>29</v>
      </c>
      <c r="AX285" s="14" t="s">
        <v>74</v>
      </c>
      <c r="AY285" s="231" t="s">
        <v>153</v>
      </c>
    </row>
    <row r="286" spans="1:65" s="13" customFormat="1" ht="10.199999999999999">
      <c r="B286" s="210"/>
      <c r="C286" s="211"/>
      <c r="D286" s="212" t="s">
        <v>162</v>
      </c>
      <c r="E286" s="213" t="s">
        <v>1</v>
      </c>
      <c r="F286" s="214" t="s">
        <v>437</v>
      </c>
      <c r="G286" s="211"/>
      <c r="H286" s="215">
        <v>43.2</v>
      </c>
      <c r="I286" s="216"/>
      <c r="J286" s="211"/>
      <c r="K286" s="211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162</v>
      </c>
      <c r="AU286" s="221" t="s">
        <v>160</v>
      </c>
      <c r="AV286" s="13" t="s">
        <v>160</v>
      </c>
      <c r="AW286" s="13" t="s">
        <v>29</v>
      </c>
      <c r="AX286" s="13" t="s">
        <v>74</v>
      </c>
      <c r="AY286" s="221" t="s">
        <v>153</v>
      </c>
    </row>
    <row r="287" spans="1:65" s="15" customFormat="1" ht="10.199999999999999">
      <c r="B287" s="232"/>
      <c r="C287" s="233"/>
      <c r="D287" s="212" t="s">
        <v>162</v>
      </c>
      <c r="E287" s="234" t="s">
        <v>1</v>
      </c>
      <c r="F287" s="235" t="s">
        <v>179</v>
      </c>
      <c r="G287" s="233"/>
      <c r="H287" s="236">
        <v>441.8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162</v>
      </c>
      <c r="AU287" s="242" t="s">
        <v>160</v>
      </c>
      <c r="AV287" s="15" t="s">
        <v>159</v>
      </c>
      <c r="AW287" s="15" t="s">
        <v>29</v>
      </c>
      <c r="AX287" s="15" t="s">
        <v>82</v>
      </c>
      <c r="AY287" s="242" t="s">
        <v>153</v>
      </c>
    </row>
    <row r="288" spans="1:65" s="2" customFormat="1" ht="24.15" customHeight="1">
      <c r="A288" s="34"/>
      <c r="B288" s="35"/>
      <c r="C288" s="196" t="s">
        <v>438</v>
      </c>
      <c r="D288" s="196" t="s">
        <v>155</v>
      </c>
      <c r="E288" s="197" t="s">
        <v>439</v>
      </c>
      <c r="F288" s="198" t="s">
        <v>440</v>
      </c>
      <c r="G288" s="199" t="s">
        <v>308</v>
      </c>
      <c r="H288" s="200">
        <v>135.69999999999999</v>
      </c>
      <c r="I288" s="201"/>
      <c r="J288" s="200">
        <f>ROUND(I288*H288,3)</f>
        <v>0</v>
      </c>
      <c r="K288" s="202"/>
      <c r="L288" s="39"/>
      <c r="M288" s="203" t="s">
        <v>1</v>
      </c>
      <c r="N288" s="204" t="s">
        <v>40</v>
      </c>
      <c r="O288" s="75"/>
      <c r="P288" s="205">
        <f>O288*H288</f>
        <v>0</v>
      </c>
      <c r="Q288" s="205">
        <v>2.5999999999999998E-4</v>
      </c>
      <c r="R288" s="205">
        <f>Q288*H288</f>
        <v>3.5281999999999994E-2</v>
      </c>
      <c r="S288" s="205">
        <v>0</v>
      </c>
      <c r="T288" s="206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07" t="s">
        <v>241</v>
      </c>
      <c r="AT288" s="207" t="s">
        <v>155</v>
      </c>
      <c r="AU288" s="207" t="s">
        <v>160</v>
      </c>
      <c r="AY288" s="17" t="s">
        <v>153</v>
      </c>
      <c r="BE288" s="208">
        <f>IF(N288="základná",J288,0)</f>
        <v>0</v>
      </c>
      <c r="BF288" s="208">
        <f>IF(N288="znížená",J288,0)</f>
        <v>0</v>
      </c>
      <c r="BG288" s="208">
        <f>IF(N288="zákl. prenesená",J288,0)</f>
        <v>0</v>
      </c>
      <c r="BH288" s="208">
        <f>IF(N288="zníž. prenesená",J288,0)</f>
        <v>0</v>
      </c>
      <c r="BI288" s="208">
        <f>IF(N288="nulová",J288,0)</f>
        <v>0</v>
      </c>
      <c r="BJ288" s="17" t="s">
        <v>160</v>
      </c>
      <c r="BK288" s="209">
        <f>ROUND(I288*H288,3)</f>
        <v>0</v>
      </c>
      <c r="BL288" s="17" t="s">
        <v>241</v>
      </c>
      <c r="BM288" s="207" t="s">
        <v>441</v>
      </c>
    </row>
    <row r="289" spans="1:65" s="14" customFormat="1" ht="10.199999999999999">
      <c r="B289" s="222"/>
      <c r="C289" s="223"/>
      <c r="D289" s="212" t="s">
        <v>162</v>
      </c>
      <c r="E289" s="224" t="s">
        <v>1</v>
      </c>
      <c r="F289" s="225" t="s">
        <v>442</v>
      </c>
      <c r="G289" s="223"/>
      <c r="H289" s="224" t="s">
        <v>1</v>
      </c>
      <c r="I289" s="226"/>
      <c r="J289" s="223"/>
      <c r="K289" s="223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162</v>
      </c>
      <c r="AU289" s="231" t="s">
        <v>160</v>
      </c>
      <c r="AV289" s="14" t="s">
        <v>82</v>
      </c>
      <c r="AW289" s="14" t="s">
        <v>29</v>
      </c>
      <c r="AX289" s="14" t="s">
        <v>74</v>
      </c>
      <c r="AY289" s="231" t="s">
        <v>153</v>
      </c>
    </row>
    <row r="290" spans="1:65" s="13" customFormat="1" ht="10.199999999999999">
      <c r="B290" s="210"/>
      <c r="C290" s="211"/>
      <c r="D290" s="212" t="s">
        <v>162</v>
      </c>
      <c r="E290" s="213" t="s">
        <v>1</v>
      </c>
      <c r="F290" s="214" t="s">
        <v>443</v>
      </c>
      <c r="G290" s="211"/>
      <c r="H290" s="215">
        <v>112.5</v>
      </c>
      <c r="I290" s="216"/>
      <c r="J290" s="211"/>
      <c r="K290" s="211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162</v>
      </c>
      <c r="AU290" s="221" t="s">
        <v>160</v>
      </c>
      <c r="AV290" s="13" t="s">
        <v>160</v>
      </c>
      <c r="AW290" s="13" t="s">
        <v>29</v>
      </c>
      <c r="AX290" s="13" t="s">
        <v>74</v>
      </c>
      <c r="AY290" s="221" t="s">
        <v>153</v>
      </c>
    </row>
    <row r="291" spans="1:65" s="14" customFormat="1" ht="10.199999999999999">
      <c r="B291" s="222"/>
      <c r="C291" s="223"/>
      <c r="D291" s="212" t="s">
        <v>162</v>
      </c>
      <c r="E291" s="224" t="s">
        <v>1</v>
      </c>
      <c r="F291" s="225" t="s">
        <v>444</v>
      </c>
      <c r="G291" s="223"/>
      <c r="H291" s="224" t="s">
        <v>1</v>
      </c>
      <c r="I291" s="226"/>
      <c r="J291" s="223"/>
      <c r="K291" s="223"/>
      <c r="L291" s="227"/>
      <c r="M291" s="228"/>
      <c r="N291" s="229"/>
      <c r="O291" s="229"/>
      <c r="P291" s="229"/>
      <c r="Q291" s="229"/>
      <c r="R291" s="229"/>
      <c r="S291" s="229"/>
      <c r="T291" s="230"/>
      <c r="AT291" s="231" t="s">
        <v>162</v>
      </c>
      <c r="AU291" s="231" t="s">
        <v>160</v>
      </c>
      <c r="AV291" s="14" t="s">
        <v>82</v>
      </c>
      <c r="AW291" s="14" t="s">
        <v>29</v>
      </c>
      <c r="AX291" s="14" t="s">
        <v>74</v>
      </c>
      <c r="AY291" s="231" t="s">
        <v>153</v>
      </c>
    </row>
    <row r="292" spans="1:65" s="13" customFormat="1" ht="10.199999999999999">
      <c r="B292" s="210"/>
      <c r="C292" s="211"/>
      <c r="D292" s="212" t="s">
        <v>162</v>
      </c>
      <c r="E292" s="213" t="s">
        <v>1</v>
      </c>
      <c r="F292" s="214" t="s">
        <v>445</v>
      </c>
      <c r="G292" s="211"/>
      <c r="H292" s="215">
        <v>23.2</v>
      </c>
      <c r="I292" s="216"/>
      <c r="J292" s="211"/>
      <c r="K292" s="211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162</v>
      </c>
      <c r="AU292" s="221" t="s">
        <v>160</v>
      </c>
      <c r="AV292" s="13" t="s">
        <v>160</v>
      </c>
      <c r="AW292" s="13" t="s">
        <v>29</v>
      </c>
      <c r="AX292" s="13" t="s">
        <v>74</v>
      </c>
      <c r="AY292" s="221" t="s">
        <v>153</v>
      </c>
    </row>
    <row r="293" spans="1:65" s="15" customFormat="1" ht="10.199999999999999">
      <c r="B293" s="232"/>
      <c r="C293" s="233"/>
      <c r="D293" s="212" t="s">
        <v>162</v>
      </c>
      <c r="E293" s="234" t="s">
        <v>1</v>
      </c>
      <c r="F293" s="235" t="s">
        <v>179</v>
      </c>
      <c r="G293" s="233"/>
      <c r="H293" s="236">
        <v>135.69999999999999</v>
      </c>
      <c r="I293" s="237"/>
      <c r="J293" s="233"/>
      <c r="K293" s="233"/>
      <c r="L293" s="238"/>
      <c r="M293" s="239"/>
      <c r="N293" s="240"/>
      <c r="O293" s="240"/>
      <c r="P293" s="240"/>
      <c r="Q293" s="240"/>
      <c r="R293" s="240"/>
      <c r="S293" s="240"/>
      <c r="T293" s="241"/>
      <c r="AT293" s="242" t="s">
        <v>162</v>
      </c>
      <c r="AU293" s="242" t="s">
        <v>160</v>
      </c>
      <c r="AV293" s="15" t="s">
        <v>159</v>
      </c>
      <c r="AW293" s="15" t="s">
        <v>29</v>
      </c>
      <c r="AX293" s="15" t="s">
        <v>82</v>
      </c>
      <c r="AY293" s="242" t="s">
        <v>153</v>
      </c>
    </row>
    <row r="294" spans="1:65" s="2" customFormat="1" ht="24.15" customHeight="1">
      <c r="A294" s="34"/>
      <c r="B294" s="35"/>
      <c r="C294" s="196" t="s">
        <v>446</v>
      </c>
      <c r="D294" s="196" t="s">
        <v>155</v>
      </c>
      <c r="E294" s="197" t="s">
        <v>447</v>
      </c>
      <c r="F294" s="198" t="s">
        <v>448</v>
      </c>
      <c r="G294" s="199" t="s">
        <v>308</v>
      </c>
      <c r="H294" s="200">
        <v>72.900000000000006</v>
      </c>
      <c r="I294" s="201"/>
      <c r="J294" s="200">
        <f>ROUND(I294*H294,3)</f>
        <v>0</v>
      </c>
      <c r="K294" s="202"/>
      <c r="L294" s="39"/>
      <c r="M294" s="203" t="s">
        <v>1</v>
      </c>
      <c r="N294" s="204" t="s">
        <v>40</v>
      </c>
      <c r="O294" s="75"/>
      <c r="P294" s="205">
        <f>O294*H294</f>
        <v>0</v>
      </c>
      <c r="Q294" s="205">
        <v>2.5999999999999998E-4</v>
      </c>
      <c r="R294" s="205">
        <f>Q294*H294</f>
        <v>1.8953999999999999E-2</v>
      </c>
      <c r="S294" s="205">
        <v>0</v>
      </c>
      <c r="T294" s="206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07" t="s">
        <v>241</v>
      </c>
      <c r="AT294" s="207" t="s">
        <v>155</v>
      </c>
      <c r="AU294" s="207" t="s">
        <v>160</v>
      </c>
      <c r="AY294" s="17" t="s">
        <v>153</v>
      </c>
      <c r="BE294" s="208">
        <f>IF(N294="základná",J294,0)</f>
        <v>0</v>
      </c>
      <c r="BF294" s="208">
        <f>IF(N294="znížená",J294,0)</f>
        <v>0</v>
      </c>
      <c r="BG294" s="208">
        <f>IF(N294="zákl. prenesená",J294,0)</f>
        <v>0</v>
      </c>
      <c r="BH294" s="208">
        <f>IF(N294="zníž. prenesená",J294,0)</f>
        <v>0</v>
      </c>
      <c r="BI294" s="208">
        <f>IF(N294="nulová",J294,0)</f>
        <v>0</v>
      </c>
      <c r="BJ294" s="17" t="s">
        <v>160</v>
      </c>
      <c r="BK294" s="209">
        <f>ROUND(I294*H294,3)</f>
        <v>0</v>
      </c>
      <c r="BL294" s="17" t="s">
        <v>241</v>
      </c>
      <c r="BM294" s="207" t="s">
        <v>449</v>
      </c>
    </row>
    <row r="295" spans="1:65" s="14" customFormat="1" ht="10.199999999999999">
      <c r="B295" s="222"/>
      <c r="C295" s="223"/>
      <c r="D295" s="212" t="s">
        <v>162</v>
      </c>
      <c r="E295" s="224" t="s">
        <v>1</v>
      </c>
      <c r="F295" s="225" t="s">
        <v>450</v>
      </c>
      <c r="G295" s="223"/>
      <c r="H295" s="224" t="s">
        <v>1</v>
      </c>
      <c r="I295" s="226"/>
      <c r="J295" s="223"/>
      <c r="K295" s="223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162</v>
      </c>
      <c r="AU295" s="231" t="s">
        <v>160</v>
      </c>
      <c r="AV295" s="14" t="s">
        <v>82</v>
      </c>
      <c r="AW295" s="14" t="s">
        <v>29</v>
      </c>
      <c r="AX295" s="14" t="s">
        <v>74</v>
      </c>
      <c r="AY295" s="231" t="s">
        <v>153</v>
      </c>
    </row>
    <row r="296" spans="1:65" s="13" customFormat="1" ht="10.199999999999999">
      <c r="B296" s="210"/>
      <c r="C296" s="211"/>
      <c r="D296" s="212" t="s">
        <v>162</v>
      </c>
      <c r="E296" s="213" t="s">
        <v>1</v>
      </c>
      <c r="F296" s="214" t="s">
        <v>451</v>
      </c>
      <c r="G296" s="211"/>
      <c r="H296" s="215">
        <v>31.4</v>
      </c>
      <c r="I296" s="216"/>
      <c r="J296" s="211"/>
      <c r="K296" s="211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162</v>
      </c>
      <c r="AU296" s="221" t="s">
        <v>160</v>
      </c>
      <c r="AV296" s="13" t="s">
        <v>160</v>
      </c>
      <c r="AW296" s="13" t="s">
        <v>29</v>
      </c>
      <c r="AX296" s="13" t="s">
        <v>74</v>
      </c>
      <c r="AY296" s="221" t="s">
        <v>153</v>
      </c>
    </row>
    <row r="297" spans="1:65" s="14" customFormat="1" ht="10.199999999999999">
      <c r="B297" s="222"/>
      <c r="C297" s="223"/>
      <c r="D297" s="212" t="s">
        <v>162</v>
      </c>
      <c r="E297" s="224" t="s">
        <v>1</v>
      </c>
      <c r="F297" s="225" t="s">
        <v>452</v>
      </c>
      <c r="G297" s="223"/>
      <c r="H297" s="224" t="s">
        <v>1</v>
      </c>
      <c r="I297" s="226"/>
      <c r="J297" s="223"/>
      <c r="K297" s="223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162</v>
      </c>
      <c r="AU297" s="231" t="s">
        <v>160</v>
      </c>
      <c r="AV297" s="14" t="s">
        <v>82</v>
      </c>
      <c r="AW297" s="14" t="s">
        <v>29</v>
      </c>
      <c r="AX297" s="14" t="s">
        <v>74</v>
      </c>
      <c r="AY297" s="231" t="s">
        <v>153</v>
      </c>
    </row>
    <row r="298" spans="1:65" s="13" customFormat="1" ht="10.199999999999999">
      <c r="B298" s="210"/>
      <c r="C298" s="211"/>
      <c r="D298" s="212" t="s">
        <v>162</v>
      </c>
      <c r="E298" s="213" t="s">
        <v>1</v>
      </c>
      <c r="F298" s="214" t="s">
        <v>453</v>
      </c>
      <c r="G298" s="211"/>
      <c r="H298" s="215">
        <v>30</v>
      </c>
      <c r="I298" s="216"/>
      <c r="J298" s="211"/>
      <c r="K298" s="211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162</v>
      </c>
      <c r="AU298" s="221" t="s">
        <v>160</v>
      </c>
      <c r="AV298" s="13" t="s">
        <v>160</v>
      </c>
      <c r="AW298" s="13" t="s">
        <v>29</v>
      </c>
      <c r="AX298" s="13" t="s">
        <v>74</v>
      </c>
      <c r="AY298" s="221" t="s">
        <v>153</v>
      </c>
    </row>
    <row r="299" spans="1:65" s="14" customFormat="1" ht="10.199999999999999">
      <c r="B299" s="222"/>
      <c r="C299" s="223"/>
      <c r="D299" s="212" t="s">
        <v>162</v>
      </c>
      <c r="E299" s="224" t="s">
        <v>1</v>
      </c>
      <c r="F299" s="225" t="s">
        <v>454</v>
      </c>
      <c r="G299" s="223"/>
      <c r="H299" s="224" t="s">
        <v>1</v>
      </c>
      <c r="I299" s="226"/>
      <c r="J299" s="223"/>
      <c r="K299" s="223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162</v>
      </c>
      <c r="AU299" s="231" t="s">
        <v>160</v>
      </c>
      <c r="AV299" s="14" t="s">
        <v>82</v>
      </c>
      <c r="AW299" s="14" t="s">
        <v>29</v>
      </c>
      <c r="AX299" s="14" t="s">
        <v>74</v>
      </c>
      <c r="AY299" s="231" t="s">
        <v>153</v>
      </c>
    </row>
    <row r="300" spans="1:65" s="13" customFormat="1" ht="10.199999999999999">
      <c r="B300" s="210"/>
      <c r="C300" s="211"/>
      <c r="D300" s="212" t="s">
        <v>162</v>
      </c>
      <c r="E300" s="213" t="s">
        <v>1</v>
      </c>
      <c r="F300" s="214" t="s">
        <v>455</v>
      </c>
      <c r="G300" s="211"/>
      <c r="H300" s="215">
        <v>11.5</v>
      </c>
      <c r="I300" s="216"/>
      <c r="J300" s="211"/>
      <c r="K300" s="211"/>
      <c r="L300" s="217"/>
      <c r="M300" s="218"/>
      <c r="N300" s="219"/>
      <c r="O300" s="219"/>
      <c r="P300" s="219"/>
      <c r="Q300" s="219"/>
      <c r="R300" s="219"/>
      <c r="S300" s="219"/>
      <c r="T300" s="220"/>
      <c r="AT300" s="221" t="s">
        <v>162</v>
      </c>
      <c r="AU300" s="221" t="s">
        <v>160</v>
      </c>
      <c r="AV300" s="13" t="s">
        <v>160</v>
      </c>
      <c r="AW300" s="13" t="s">
        <v>29</v>
      </c>
      <c r="AX300" s="13" t="s">
        <v>74</v>
      </c>
      <c r="AY300" s="221" t="s">
        <v>153</v>
      </c>
    </row>
    <row r="301" spans="1:65" s="15" customFormat="1" ht="10.199999999999999">
      <c r="B301" s="232"/>
      <c r="C301" s="233"/>
      <c r="D301" s="212" t="s">
        <v>162</v>
      </c>
      <c r="E301" s="234" t="s">
        <v>1</v>
      </c>
      <c r="F301" s="235" t="s">
        <v>179</v>
      </c>
      <c r="G301" s="233"/>
      <c r="H301" s="236">
        <v>72.900000000000006</v>
      </c>
      <c r="I301" s="237"/>
      <c r="J301" s="233"/>
      <c r="K301" s="233"/>
      <c r="L301" s="238"/>
      <c r="M301" s="239"/>
      <c r="N301" s="240"/>
      <c r="O301" s="240"/>
      <c r="P301" s="240"/>
      <c r="Q301" s="240"/>
      <c r="R301" s="240"/>
      <c r="S301" s="240"/>
      <c r="T301" s="241"/>
      <c r="AT301" s="242" t="s">
        <v>162</v>
      </c>
      <c r="AU301" s="242" t="s">
        <v>160</v>
      </c>
      <c r="AV301" s="15" t="s">
        <v>159</v>
      </c>
      <c r="AW301" s="15" t="s">
        <v>29</v>
      </c>
      <c r="AX301" s="15" t="s">
        <v>82</v>
      </c>
      <c r="AY301" s="242" t="s">
        <v>153</v>
      </c>
    </row>
    <row r="302" spans="1:65" s="2" customFormat="1" ht="16.5" customHeight="1">
      <c r="A302" s="34"/>
      <c r="B302" s="35"/>
      <c r="C302" s="243" t="s">
        <v>456</v>
      </c>
      <c r="D302" s="243" t="s">
        <v>208</v>
      </c>
      <c r="E302" s="244" t="s">
        <v>457</v>
      </c>
      <c r="F302" s="245" t="s">
        <v>458</v>
      </c>
      <c r="G302" s="246" t="s">
        <v>158</v>
      </c>
      <c r="H302" s="247">
        <v>15.86</v>
      </c>
      <c r="I302" s="248"/>
      <c r="J302" s="247">
        <f>ROUND(I302*H302,3)</f>
        <v>0</v>
      </c>
      <c r="K302" s="249"/>
      <c r="L302" s="250"/>
      <c r="M302" s="251" t="s">
        <v>1</v>
      </c>
      <c r="N302" s="252" t="s">
        <v>40</v>
      </c>
      <c r="O302" s="75"/>
      <c r="P302" s="205">
        <f>O302*H302</f>
        <v>0</v>
      </c>
      <c r="Q302" s="205">
        <v>0.55000000000000004</v>
      </c>
      <c r="R302" s="205">
        <f>Q302*H302</f>
        <v>8.7230000000000008</v>
      </c>
      <c r="S302" s="205">
        <v>0</v>
      </c>
      <c r="T302" s="206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7" t="s">
        <v>334</v>
      </c>
      <c r="AT302" s="207" t="s">
        <v>208</v>
      </c>
      <c r="AU302" s="207" t="s">
        <v>160</v>
      </c>
      <c r="AY302" s="17" t="s">
        <v>153</v>
      </c>
      <c r="BE302" s="208">
        <f>IF(N302="základná",J302,0)</f>
        <v>0</v>
      </c>
      <c r="BF302" s="208">
        <f>IF(N302="znížená",J302,0)</f>
        <v>0</v>
      </c>
      <c r="BG302" s="208">
        <f>IF(N302="zákl. prenesená",J302,0)</f>
        <v>0</v>
      </c>
      <c r="BH302" s="208">
        <f>IF(N302="zníž. prenesená",J302,0)</f>
        <v>0</v>
      </c>
      <c r="BI302" s="208">
        <f>IF(N302="nulová",J302,0)</f>
        <v>0</v>
      </c>
      <c r="BJ302" s="17" t="s">
        <v>160</v>
      </c>
      <c r="BK302" s="209">
        <f>ROUND(I302*H302,3)</f>
        <v>0</v>
      </c>
      <c r="BL302" s="17" t="s">
        <v>241</v>
      </c>
      <c r="BM302" s="207" t="s">
        <v>459</v>
      </c>
    </row>
    <row r="303" spans="1:65" s="2" customFormat="1" ht="24.15" customHeight="1">
      <c r="A303" s="34"/>
      <c r="B303" s="35"/>
      <c r="C303" s="196" t="s">
        <v>460</v>
      </c>
      <c r="D303" s="196" t="s">
        <v>155</v>
      </c>
      <c r="E303" s="197" t="s">
        <v>461</v>
      </c>
      <c r="F303" s="198" t="s">
        <v>462</v>
      </c>
      <c r="G303" s="199" t="s">
        <v>233</v>
      </c>
      <c r="H303" s="200">
        <v>91</v>
      </c>
      <c r="I303" s="201"/>
      <c r="J303" s="200">
        <f>ROUND(I303*H303,3)</f>
        <v>0</v>
      </c>
      <c r="K303" s="202"/>
      <c r="L303" s="39"/>
      <c r="M303" s="203" t="s">
        <v>1</v>
      </c>
      <c r="N303" s="204" t="s">
        <v>40</v>
      </c>
      <c r="O303" s="75"/>
      <c r="P303" s="205">
        <f>O303*H303</f>
        <v>0</v>
      </c>
      <c r="Q303" s="205">
        <v>0</v>
      </c>
      <c r="R303" s="205">
        <f>Q303*H303</f>
        <v>0</v>
      </c>
      <c r="S303" s="205">
        <v>0</v>
      </c>
      <c r="T303" s="206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07" t="s">
        <v>241</v>
      </c>
      <c r="AT303" s="207" t="s">
        <v>155</v>
      </c>
      <c r="AU303" s="207" t="s">
        <v>160</v>
      </c>
      <c r="AY303" s="17" t="s">
        <v>153</v>
      </c>
      <c r="BE303" s="208">
        <f>IF(N303="základná",J303,0)</f>
        <v>0</v>
      </c>
      <c r="BF303" s="208">
        <f>IF(N303="znížená",J303,0)</f>
        <v>0</v>
      </c>
      <c r="BG303" s="208">
        <f>IF(N303="zákl. prenesená",J303,0)</f>
        <v>0</v>
      </c>
      <c r="BH303" s="208">
        <f>IF(N303="zníž. prenesená",J303,0)</f>
        <v>0</v>
      </c>
      <c r="BI303" s="208">
        <f>IF(N303="nulová",J303,0)</f>
        <v>0</v>
      </c>
      <c r="BJ303" s="17" t="s">
        <v>160</v>
      </c>
      <c r="BK303" s="209">
        <f>ROUND(I303*H303,3)</f>
        <v>0</v>
      </c>
      <c r="BL303" s="17" t="s">
        <v>241</v>
      </c>
      <c r="BM303" s="207" t="s">
        <v>463</v>
      </c>
    </row>
    <row r="304" spans="1:65" s="14" customFormat="1" ht="10.199999999999999">
      <c r="B304" s="222"/>
      <c r="C304" s="223"/>
      <c r="D304" s="212" t="s">
        <v>162</v>
      </c>
      <c r="E304" s="224" t="s">
        <v>1</v>
      </c>
      <c r="F304" s="225" t="s">
        <v>464</v>
      </c>
      <c r="G304" s="223"/>
      <c r="H304" s="224" t="s">
        <v>1</v>
      </c>
      <c r="I304" s="226"/>
      <c r="J304" s="223"/>
      <c r="K304" s="223"/>
      <c r="L304" s="227"/>
      <c r="M304" s="228"/>
      <c r="N304" s="229"/>
      <c r="O304" s="229"/>
      <c r="P304" s="229"/>
      <c r="Q304" s="229"/>
      <c r="R304" s="229"/>
      <c r="S304" s="229"/>
      <c r="T304" s="230"/>
      <c r="AT304" s="231" t="s">
        <v>162</v>
      </c>
      <c r="AU304" s="231" t="s">
        <v>160</v>
      </c>
      <c r="AV304" s="14" t="s">
        <v>82</v>
      </c>
      <c r="AW304" s="14" t="s">
        <v>29</v>
      </c>
      <c r="AX304" s="14" t="s">
        <v>74</v>
      </c>
      <c r="AY304" s="231" t="s">
        <v>153</v>
      </c>
    </row>
    <row r="305" spans="1:65" s="13" customFormat="1" ht="10.199999999999999">
      <c r="B305" s="210"/>
      <c r="C305" s="211"/>
      <c r="D305" s="212" t="s">
        <v>162</v>
      </c>
      <c r="E305" s="213" t="s">
        <v>1</v>
      </c>
      <c r="F305" s="214" t="s">
        <v>465</v>
      </c>
      <c r="G305" s="211"/>
      <c r="H305" s="215">
        <v>91</v>
      </c>
      <c r="I305" s="216"/>
      <c r="J305" s="211"/>
      <c r="K305" s="211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162</v>
      </c>
      <c r="AU305" s="221" t="s">
        <v>160</v>
      </c>
      <c r="AV305" s="13" t="s">
        <v>160</v>
      </c>
      <c r="AW305" s="13" t="s">
        <v>29</v>
      </c>
      <c r="AX305" s="13" t="s">
        <v>82</v>
      </c>
      <c r="AY305" s="221" t="s">
        <v>153</v>
      </c>
    </row>
    <row r="306" spans="1:65" s="2" customFormat="1" ht="16.5" customHeight="1">
      <c r="A306" s="34"/>
      <c r="B306" s="35"/>
      <c r="C306" s="243" t="s">
        <v>466</v>
      </c>
      <c r="D306" s="243" t="s">
        <v>208</v>
      </c>
      <c r="E306" s="244" t="s">
        <v>467</v>
      </c>
      <c r="F306" s="245" t="s">
        <v>468</v>
      </c>
      <c r="G306" s="246" t="s">
        <v>158</v>
      </c>
      <c r="H306" s="247">
        <v>2.5030000000000001</v>
      </c>
      <c r="I306" s="248"/>
      <c r="J306" s="247">
        <f>ROUND(I306*H306,3)</f>
        <v>0</v>
      </c>
      <c r="K306" s="249"/>
      <c r="L306" s="250"/>
      <c r="M306" s="251" t="s">
        <v>1</v>
      </c>
      <c r="N306" s="252" t="s">
        <v>40</v>
      </c>
      <c r="O306" s="75"/>
      <c r="P306" s="205">
        <f>O306*H306</f>
        <v>0</v>
      </c>
      <c r="Q306" s="205">
        <v>0.55000000000000004</v>
      </c>
      <c r="R306" s="205">
        <f>Q306*H306</f>
        <v>1.3766500000000002</v>
      </c>
      <c r="S306" s="205">
        <v>0</v>
      </c>
      <c r="T306" s="206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07" t="s">
        <v>334</v>
      </c>
      <c r="AT306" s="207" t="s">
        <v>208</v>
      </c>
      <c r="AU306" s="207" t="s">
        <v>160</v>
      </c>
      <c r="AY306" s="17" t="s">
        <v>153</v>
      </c>
      <c r="BE306" s="208">
        <f>IF(N306="základná",J306,0)</f>
        <v>0</v>
      </c>
      <c r="BF306" s="208">
        <f>IF(N306="znížená",J306,0)</f>
        <v>0</v>
      </c>
      <c r="BG306" s="208">
        <f>IF(N306="zákl. prenesená",J306,0)</f>
        <v>0</v>
      </c>
      <c r="BH306" s="208">
        <f>IF(N306="zníž. prenesená",J306,0)</f>
        <v>0</v>
      </c>
      <c r="BI306" s="208">
        <f>IF(N306="nulová",J306,0)</f>
        <v>0</v>
      </c>
      <c r="BJ306" s="17" t="s">
        <v>160</v>
      </c>
      <c r="BK306" s="209">
        <f>ROUND(I306*H306,3)</f>
        <v>0</v>
      </c>
      <c r="BL306" s="17" t="s">
        <v>241</v>
      </c>
      <c r="BM306" s="207" t="s">
        <v>469</v>
      </c>
    </row>
    <row r="307" spans="1:65" s="13" customFormat="1" ht="10.199999999999999">
      <c r="B307" s="210"/>
      <c r="C307" s="211"/>
      <c r="D307" s="212" t="s">
        <v>162</v>
      </c>
      <c r="E307" s="213" t="s">
        <v>1</v>
      </c>
      <c r="F307" s="214" t="s">
        <v>470</v>
      </c>
      <c r="G307" s="211"/>
      <c r="H307" s="215">
        <v>2.5030000000000001</v>
      </c>
      <c r="I307" s="216"/>
      <c r="J307" s="211"/>
      <c r="K307" s="211"/>
      <c r="L307" s="217"/>
      <c r="M307" s="218"/>
      <c r="N307" s="219"/>
      <c r="O307" s="219"/>
      <c r="P307" s="219"/>
      <c r="Q307" s="219"/>
      <c r="R307" s="219"/>
      <c r="S307" s="219"/>
      <c r="T307" s="220"/>
      <c r="AT307" s="221" t="s">
        <v>162</v>
      </c>
      <c r="AU307" s="221" t="s">
        <v>160</v>
      </c>
      <c r="AV307" s="13" t="s">
        <v>160</v>
      </c>
      <c r="AW307" s="13" t="s">
        <v>29</v>
      </c>
      <c r="AX307" s="13" t="s">
        <v>82</v>
      </c>
      <c r="AY307" s="221" t="s">
        <v>153</v>
      </c>
    </row>
    <row r="308" spans="1:65" s="2" customFormat="1" ht="16.5" customHeight="1">
      <c r="A308" s="34"/>
      <c r="B308" s="35"/>
      <c r="C308" s="196" t="s">
        <v>471</v>
      </c>
      <c r="D308" s="196" t="s">
        <v>155</v>
      </c>
      <c r="E308" s="197" t="s">
        <v>472</v>
      </c>
      <c r="F308" s="198" t="s">
        <v>473</v>
      </c>
      <c r="G308" s="199" t="s">
        <v>308</v>
      </c>
      <c r="H308" s="200">
        <v>500</v>
      </c>
      <c r="I308" s="201"/>
      <c r="J308" s="200">
        <f>ROUND(I308*H308,3)</f>
        <v>0</v>
      </c>
      <c r="K308" s="202"/>
      <c r="L308" s="39"/>
      <c r="M308" s="203" t="s">
        <v>1</v>
      </c>
      <c r="N308" s="204" t="s">
        <v>40</v>
      </c>
      <c r="O308" s="75"/>
      <c r="P308" s="205">
        <f>O308*H308</f>
        <v>0</v>
      </c>
      <c r="Q308" s="205">
        <v>0</v>
      </c>
      <c r="R308" s="205">
        <f>Q308*H308</f>
        <v>0</v>
      </c>
      <c r="S308" s="205">
        <v>0</v>
      </c>
      <c r="T308" s="206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07" t="s">
        <v>241</v>
      </c>
      <c r="AT308" s="207" t="s">
        <v>155</v>
      </c>
      <c r="AU308" s="207" t="s">
        <v>160</v>
      </c>
      <c r="AY308" s="17" t="s">
        <v>153</v>
      </c>
      <c r="BE308" s="208">
        <f>IF(N308="základná",J308,0)</f>
        <v>0</v>
      </c>
      <c r="BF308" s="208">
        <f>IF(N308="znížená",J308,0)</f>
        <v>0</v>
      </c>
      <c r="BG308" s="208">
        <f>IF(N308="zákl. prenesená",J308,0)</f>
        <v>0</v>
      </c>
      <c r="BH308" s="208">
        <f>IF(N308="zníž. prenesená",J308,0)</f>
        <v>0</v>
      </c>
      <c r="BI308" s="208">
        <f>IF(N308="nulová",J308,0)</f>
        <v>0</v>
      </c>
      <c r="BJ308" s="17" t="s">
        <v>160</v>
      </c>
      <c r="BK308" s="209">
        <f>ROUND(I308*H308,3)</f>
        <v>0</v>
      </c>
      <c r="BL308" s="17" t="s">
        <v>241</v>
      </c>
      <c r="BM308" s="207" t="s">
        <v>474</v>
      </c>
    </row>
    <row r="309" spans="1:65" s="2" customFormat="1" ht="21.75" customHeight="1">
      <c r="A309" s="34"/>
      <c r="B309" s="35"/>
      <c r="C309" s="196" t="s">
        <v>475</v>
      </c>
      <c r="D309" s="196" t="s">
        <v>155</v>
      </c>
      <c r="E309" s="197" t="s">
        <v>476</v>
      </c>
      <c r="F309" s="198" t="s">
        <v>477</v>
      </c>
      <c r="G309" s="199" t="s">
        <v>308</v>
      </c>
      <c r="H309" s="200">
        <v>1150</v>
      </c>
      <c r="I309" s="201"/>
      <c r="J309" s="200">
        <f>ROUND(I309*H309,3)</f>
        <v>0</v>
      </c>
      <c r="K309" s="202"/>
      <c r="L309" s="39"/>
      <c r="M309" s="203" t="s">
        <v>1</v>
      </c>
      <c r="N309" s="204" t="s">
        <v>40</v>
      </c>
      <c r="O309" s="75"/>
      <c r="P309" s="205">
        <f>O309*H309</f>
        <v>0</v>
      </c>
      <c r="Q309" s="205">
        <v>0</v>
      </c>
      <c r="R309" s="205">
        <f>Q309*H309</f>
        <v>0</v>
      </c>
      <c r="S309" s="205">
        <v>0</v>
      </c>
      <c r="T309" s="206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207" t="s">
        <v>241</v>
      </c>
      <c r="AT309" s="207" t="s">
        <v>155</v>
      </c>
      <c r="AU309" s="207" t="s">
        <v>160</v>
      </c>
      <c r="AY309" s="17" t="s">
        <v>153</v>
      </c>
      <c r="BE309" s="208">
        <f>IF(N309="základná",J309,0)</f>
        <v>0</v>
      </c>
      <c r="BF309" s="208">
        <f>IF(N309="znížená",J309,0)</f>
        <v>0</v>
      </c>
      <c r="BG309" s="208">
        <f>IF(N309="zákl. prenesená",J309,0)</f>
        <v>0</v>
      </c>
      <c r="BH309" s="208">
        <f>IF(N309="zníž. prenesená",J309,0)</f>
        <v>0</v>
      </c>
      <c r="BI309" s="208">
        <f>IF(N309="nulová",J309,0)</f>
        <v>0</v>
      </c>
      <c r="BJ309" s="17" t="s">
        <v>160</v>
      </c>
      <c r="BK309" s="209">
        <f>ROUND(I309*H309,3)</f>
        <v>0</v>
      </c>
      <c r="BL309" s="17" t="s">
        <v>241</v>
      </c>
      <c r="BM309" s="207" t="s">
        <v>478</v>
      </c>
    </row>
    <row r="310" spans="1:65" s="2" customFormat="1" ht="16.5" customHeight="1">
      <c r="A310" s="34"/>
      <c r="B310" s="35"/>
      <c r="C310" s="243" t="s">
        <v>479</v>
      </c>
      <c r="D310" s="243" t="s">
        <v>208</v>
      </c>
      <c r="E310" s="244" t="s">
        <v>480</v>
      </c>
      <c r="F310" s="245" t="s">
        <v>481</v>
      </c>
      <c r="G310" s="246" t="s">
        <v>158</v>
      </c>
      <c r="H310" s="247">
        <v>3.63</v>
      </c>
      <c r="I310" s="248"/>
      <c r="J310" s="247">
        <f>ROUND(I310*H310,3)</f>
        <v>0</v>
      </c>
      <c r="K310" s="249"/>
      <c r="L310" s="250"/>
      <c r="M310" s="251" t="s">
        <v>1</v>
      </c>
      <c r="N310" s="252" t="s">
        <v>40</v>
      </c>
      <c r="O310" s="75"/>
      <c r="P310" s="205">
        <f>O310*H310</f>
        <v>0</v>
      </c>
      <c r="Q310" s="205">
        <v>0.55000000000000004</v>
      </c>
      <c r="R310" s="205">
        <f>Q310*H310</f>
        <v>1.9965000000000002</v>
      </c>
      <c r="S310" s="205">
        <v>0</v>
      </c>
      <c r="T310" s="206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07" t="s">
        <v>334</v>
      </c>
      <c r="AT310" s="207" t="s">
        <v>208</v>
      </c>
      <c r="AU310" s="207" t="s">
        <v>160</v>
      </c>
      <c r="AY310" s="17" t="s">
        <v>153</v>
      </c>
      <c r="BE310" s="208">
        <f>IF(N310="základná",J310,0)</f>
        <v>0</v>
      </c>
      <c r="BF310" s="208">
        <f>IF(N310="znížená",J310,0)</f>
        <v>0</v>
      </c>
      <c r="BG310" s="208">
        <f>IF(N310="zákl. prenesená",J310,0)</f>
        <v>0</v>
      </c>
      <c r="BH310" s="208">
        <f>IF(N310="zníž. prenesená",J310,0)</f>
        <v>0</v>
      </c>
      <c r="BI310" s="208">
        <f>IF(N310="nulová",J310,0)</f>
        <v>0</v>
      </c>
      <c r="BJ310" s="17" t="s">
        <v>160</v>
      </c>
      <c r="BK310" s="209">
        <f>ROUND(I310*H310,3)</f>
        <v>0</v>
      </c>
      <c r="BL310" s="17" t="s">
        <v>241</v>
      </c>
      <c r="BM310" s="207" t="s">
        <v>482</v>
      </c>
    </row>
    <row r="311" spans="1:65" s="13" customFormat="1" ht="10.199999999999999">
      <c r="B311" s="210"/>
      <c r="C311" s="211"/>
      <c r="D311" s="212" t="s">
        <v>162</v>
      </c>
      <c r="E311" s="213" t="s">
        <v>1</v>
      </c>
      <c r="F311" s="214" t="s">
        <v>483</v>
      </c>
      <c r="G311" s="211"/>
      <c r="H311" s="215">
        <v>3.63</v>
      </c>
      <c r="I311" s="216"/>
      <c r="J311" s="211"/>
      <c r="K311" s="211"/>
      <c r="L311" s="217"/>
      <c r="M311" s="218"/>
      <c r="N311" s="219"/>
      <c r="O311" s="219"/>
      <c r="P311" s="219"/>
      <c r="Q311" s="219"/>
      <c r="R311" s="219"/>
      <c r="S311" s="219"/>
      <c r="T311" s="220"/>
      <c r="AT311" s="221" t="s">
        <v>162</v>
      </c>
      <c r="AU311" s="221" t="s">
        <v>160</v>
      </c>
      <c r="AV311" s="13" t="s">
        <v>160</v>
      </c>
      <c r="AW311" s="13" t="s">
        <v>29</v>
      </c>
      <c r="AX311" s="13" t="s">
        <v>82</v>
      </c>
      <c r="AY311" s="221" t="s">
        <v>153</v>
      </c>
    </row>
    <row r="312" spans="1:65" s="2" customFormat="1" ht="44.25" customHeight="1">
      <c r="A312" s="34"/>
      <c r="B312" s="35"/>
      <c r="C312" s="196" t="s">
        <v>484</v>
      </c>
      <c r="D312" s="196" t="s">
        <v>155</v>
      </c>
      <c r="E312" s="197" t="s">
        <v>485</v>
      </c>
      <c r="F312" s="198" t="s">
        <v>486</v>
      </c>
      <c r="G312" s="199" t="s">
        <v>158</v>
      </c>
      <c r="H312" s="200">
        <v>21.992999999999999</v>
      </c>
      <c r="I312" s="201"/>
      <c r="J312" s="200">
        <f>ROUND(I312*H312,3)</f>
        <v>0</v>
      </c>
      <c r="K312" s="202"/>
      <c r="L312" s="39"/>
      <c r="M312" s="203" t="s">
        <v>1</v>
      </c>
      <c r="N312" s="204" t="s">
        <v>40</v>
      </c>
      <c r="O312" s="75"/>
      <c r="P312" s="205">
        <f>O312*H312</f>
        <v>0</v>
      </c>
      <c r="Q312" s="205">
        <v>2.3099999999999999E-2</v>
      </c>
      <c r="R312" s="205">
        <f>Q312*H312</f>
        <v>0.50803829999999994</v>
      </c>
      <c r="S312" s="205">
        <v>0</v>
      </c>
      <c r="T312" s="206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07" t="s">
        <v>241</v>
      </c>
      <c r="AT312" s="207" t="s">
        <v>155</v>
      </c>
      <c r="AU312" s="207" t="s">
        <v>160</v>
      </c>
      <c r="AY312" s="17" t="s">
        <v>153</v>
      </c>
      <c r="BE312" s="208">
        <f>IF(N312="základná",J312,0)</f>
        <v>0</v>
      </c>
      <c r="BF312" s="208">
        <f>IF(N312="znížená",J312,0)</f>
        <v>0</v>
      </c>
      <c r="BG312" s="208">
        <f>IF(N312="zákl. prenesená",J312,0)</f>
        <v>0</v>
      </c>
      <c r="BH312" s="208">
        <f>IF(N312="zníž. prenesená",J312,0)</f>
        <v>0</v>
      </c>
      <c r="BI312" s="208">
        <f>IF(N312="nulová",J312,0)</f>
        <v>0</v>
      </c>
      <c r="BJ312" s="17" t="s">
        <v>160</v>
      </c>
      <c r="BK312" s="209">
        <f>ROUND(I312*H312,3)</f>
        <v>0</v>
      </c>
      <c r="BL312" s="17" t="s">
        <v>241</v>
      </c>
      <c r="BM312" s="207" t="s">
        <v>487</v>
      </c>
    </row>
    <row r="313" spans="1:65" s="13" customFormat="1" ht="10.199999999999999">
      <c r="B313" s="210"/>
      <c r="C313" s="211"/>
      <c r="D313" s="212" t="s">
        <v>162</v>
      </c>
      <c r="E313" s="213" t="s">
        <v>1</v>
      </c>
      <c r="F313" s="214" t="s">
        <v>488</v>
      </c>
      <c r="G313" s="211"/>
      <c r="H313" s="215">
        <v>21.992999999999999</v>
      </c>
      <c r="I313" s="216"/>
      <c r="J313" s="211"/>
      <c r="K313" s="211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162</v>
      </c>
      <c r="AU313" s="221" t="s">
        <v>160</v>
      </c>
      <c r="AV313" s="13" t="s">
        <v>160</v>
      </c>
      <c r="AW313" s="13" t="s">
        <v>29</v>
      </c>
      <c r="AX313" s="13" t="s">
        <v>82</v>
      </c>
      <c r="AY313" s="221" t="s">
        <v>153</v>
      </c>
    </row>
    <row r="314" spans="1:65" s="2" customFormat="1" ht="21.75" customHeight="1">
      <c r="A314" s="34"/>
      <c r="B314" s="35"/>
      <c r="C314" s="196" t="s">
        <v>489</v>
      </c>
      <c r="D314" s="196" t="s">
        <v>155</v>
      </c>
      <c r="E314" s="197" t="s">
        <v>490</v>
      </c>
      <c r="F314" s="198" t="s">
        <v>491</v>
      </c>
      <c r="G314" s="199" t="s">
        <v>233</v>
      </c>
      <c r="H314" s="200">
        <v>210</v>
      </c>
      <c r="I314" s="201"/>
      <c r="J314" s="200">
        <f>ROUND(I314*H314,3)</f>
        <v>0</v>
      </c>
      <c r="K314" s="202"/>
      <c r="L314" s="39"/>
      <c r="M314" s="203" t="s">
        <v>1</v>
      </c>
      <c r="N314" s="204" t="s">
        <v>40</v>
      </c>
      <c r="O314" s="75"/>
      <c r="P314" s="205">
        <f>O314*H314</f>
        <v>0</v>
      </c>
      <c r="Q314" s="205">
        <v>0</v>
      </c>
      <c r="R314" s="205">
        <f>Q314*H314</f>
        <v>0</v>
      </c>
      <c r="S314" s="205">
        <v>0</v>
      </c>
      <c r="T314" s="206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07" t="s">
        <v>241</v>
      </c>
      <c r="AT314" s="207" t="s">
        <v>155</v>
      </c>
      <c r="AU314" s="207" t="s">
        <v>160</v>
      </c>
      <c r="AY314" s="17" t="s">
        <v>153</v>
      </c>
      <c r="BE314" s="208">
        <f>IF(N314="základná",J314,0)</f>
        <v>0</v>
      </c>
      <c r="BF314" s="208">
        <f>IF(N314="znížená",J314,0)</f>
        <v>0</v>
      </c>
      <c r="BG314" s="208">
        <f>IF(N314="zákl. prenesená",J314,0)</f>
        <v>0</v>
      </c>
      <c r="BH314" s="208">
        <f>IF(N314="zníž. prenesená",J314,0)</f>
        <v>0</v>
      </c>
      <c r="BI314" s="208">
        <f>IF(N314="nulová",J314,0)</f>
        <v>0</v>
      </c>
      <c r="BJ314" s="17" t="s">
        <v>160</v>
      </c>
      <c r="BK314" s="209">
        <f>ROUND(I314*H314,3)</f>
        <v>0</v>
      </c>
      <c r="BL314" s="17" t="s">
        <v>241</v>
      </c>
      <c r="BM314" s="207" t="s">
        <v>492</v>
      </c>
    </row>
    <row r="315" spans="1:65" s="13" customFormat="1" ht="10.199999999999999">
      <c r="B315" s="210"/>
      <c r="C315" s="211"/>
      <c r="D315" s="212" t="s">
        <v>162</v>
      </c>
      <c r="E315" s="213" t="s">
        <v>1</v>
      </c>
      <c r="F315" s="214" t="s">
        <v>493</v>
      </c>
      <c r="G315" s="211"/>
      <c r="H315" s="215">
        <v>210</v>
      </c>
      <c r="I315" s="216"/>
      <c r="J315" s="211"/>
      <c r="K315" s="211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162</v>
      </c>
      <c r="AU315" s="221" t="s">
        <v>160</v>
      </c>
      <c r="AV315" s="13" t="s">
        <v>160</v>
      </c>
      <c r="AW315" s="13" t="s">
        <v>29</v>
      </c>
      <c r="AX315" s="13" t="s">
        <v>82</v>
      </c>
      <c r="AY315" s="221" t="s">
        <v>153</v>
      </c>
    </row>
    <row r="316" spans="1:65" s="2" customFormat="1" ht="16.5" customHeight="1">
      <c r="A316" s="34"/>
      <c r="B316" s="35"/>
      <c r="C316" s="243" t="s">
        <v>494</v>
      </c>
      <c r="D316" s="243" t="s">
        <v>208</v>
      </c>
      <c r="E316" s="244" t="s">
        <v>495</v>
      </c>
      <c r="F316" s="245" t="s">
        <v>496</v>
      </c>
      <c r="G316" s="246" t="s">
        <v>158</v>
      </c>
      <c r="H316" s="247">
        <v>7.04</v>
      </c>
      <c r="I316" s="248"/>
      <c r="J316" s="247">
        <f>ROUND(I316*H316,3)</f>
        <v>0</v>
      </c>
      <c r="K316" s="249"/>
      <c r="L316" s="250"/>
      <c r="M316" s="251" t="s">
        <v>1</v>
      </c>
      <c r="N316" s="252" t="s">
        <v>40</v>
      </c>
      <c r="O316" s="75"/>
      <c r="P316" s="205">
        <f>O316*H316</f>
        <v>0</v>
      </c>
      <c r="Q316" s="205">
        <v>0.55000000000000004</v>
      </c>
      <c r="R316" s="205">
        <f>Q316*H316</f>
        <v>3.8720000000000003</v>
      </c>
      <c r="S316" s="205">
        <v>0</v>
      </c>
      <c r="T316" s="206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07" t="s">
        <v>334</v>
      </c>
      <c r="AT316" s="207" t="s">
        <v>208</v>
      </c>
      <c r="AU316" s="207" t="s">
        <v>160</v>
      </c>
      <c r="AY316" s="17" t="s">
        <v>153</v>
      </c>
      <c r="BE316" s="208">
        <f>IF(N316="základná",J316,0)</f>
        <v>0</v>
      </c>
      <c r="BF316" s="208">
        <f>IF(N316="znížená",J316,0)</f>
        <v>0</v>
      </c>
      <c r="BG316" s="208">
        <f>IF(N316="zákl. prenesená",J316,0)</f>
        <v>0</v>
      </c>
      <c r="BH316" s="208">
        <f>IF(N316="zníž. prenesená",J316,0)</f>
        <v>0</v>
      </c>
      <c r="BI316" s="208">
        <f>IF(N316="nulová",J316,0)</f>
        <v>0</v>
      </c>
      <c r="BJ316" s="17" t="s">
        <v>160</v>
      </c>
      <c r="BK316" s="209">
        <f>ROUND(I316*H316,3)</f>
        <v>0</v>
      </c>
      <c r="BL316" s="17" t="s">
        <v>241</v>
      </c>
      <c r="BM316" s="207" t="s">
        <v>497</v>
      </c>
    </row>
    <row r="317" spans="1:65" s="13" customFormat="1" ht="10.199999999999999">
      <c r="B317" s="210"/>
      <c r="C317" s="211"/>
      <c r="D317" s="212" t="s">
        <v>162</v>
      </c>
      <c r="E317" s="213" t="s">
        <v>1</v>
      </c>
      <c r="F317" s="214" t="s">
        <v>498</v>
      </c>
      <c r="G317" s="211"/>
      <c r="H317" s="215">
        <v>7.04</v>
      </c>
      <c r="I317" s="216"/>
      <c r="J317" s="211"/>
      <c r="K317" s="211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162</v>
      </c>
      <c r="AU317" s="221" t="s">
        <v>160</v>
      </c>
      <c r="AV317" s="13" t="s">
        <v>160</v>
      </c>
      <c r="AW317" s="13" t="s">
        <v>29</v>
      </c>
      <c r="AX317" s="13" t="s">
        <v>82</v>
      </c>
      <c r="AY317" s="221" t="s">
        <v>153</v>
      </c>
    </row>
    <row r="318" spans="1:65" s="2" customFormat="1" ht="24.15" customHeight="1">
      <c r="A318" s="34"/>
      <c r="B318" s="35"/>
      <c r="C318" s="196" t="s">
        <v>499</v>
      </c>
      <c r="D318" s="196" t="s">
        <v>155</v>
      </c>
      <c r="E318" s="197" t="s">
        <v>500</v>
      </c>
      <c r="F318" s="198" t="s">
        <v>501</v>
      </c>
      <c r="G318" s="199" t="s">
        <v>308</v>
      </c>
      <c r="H318" s="200">
        <v>174.7</v>
      </c>
      <c r="I318" s="201"/>
      <c r="J318" s="200">
        <f>ROUND(I318*H318,3)</f>
        <v>0</v>
      </c>
      <c r="K318" s="202"/>
      <c r="L318" s="39"/>
      <c r="M318" s="203" t="s">
        <v>1</v>
      </c>
      <c r="N318" s="204" t="s">
        <v>40</v>
      </c>
      <c r="O318" s="75"/>
      <c r="P318" s="205">
        <f>O318*H318</f>
        <v>0</v>
      </c>
      <c r="Q318" s="205">
        <v>0</v>
      </c>
      <c r="R318" s="205">
        <f>Q318*H318</f>
        <v>0</v>
      </c>
      <c r="S318" s="205">
        <v>0</v>
      </c>
      <c r="T318" s="206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207" t="s">
        <v>241</v>
      </c>
      <c r="AT318" s="207" t="s">
        <v>155</v>
      </c>
      <c r="AU318" s="207" t="s">
        <v>160</v>
      </c>
      <c r="AY318" s="17" t="s">
        <v>153</v>
      </c>
      <c r="BE318" s="208">
        <f>IF(N318="základná",J318,0)</f>
        <v>0</v>
      </c>
      <c r="BF318" s="208">
        <f>IF(N318="znížená",J318,0)</f>
        <v>0</v>
      </c>
      <c r="BG318" s="208">
        <f>IF(N318="zákl. prenesená",J318,0)</f>
        <v>0</v>
      </c>
      <c r="BH318" s="208">
        <f>IF(N318="zníž. prenesená",J318,0)</f>
        <v>0</v>
      </c>
      <c r="BI318" s="208">
        <f>IF(N318="nulová",J318,0)</f>
        <v>0</v>
      </c>
      <c r="BJ318" s="17" t="s">
        <v>160</v>
      </c>
      <c r="BK318" s="209">
        <f>ROUND(I318*H318,3)</f>
        <v>0</v>
      </c>
      <c r="BL318" s="17" t="s">
        <v>241</v>
      </c>
      <c r="BM318" s="207" t="s">
        <v>502</v>
      </c>
    </row>
    <row r="319" spans="1:65" s="13" customFormat="1" ht="10.199999999999999">
      <c r="B319" s="210"/>
      <c r="C319" s="211"/>
      <c r="D319" s="212" t="s">
        <v>162</v>
      </c>
      <c r="E319" s="213" t="s">
        <v>1</v>
      </c>
      <c r="F319" s="214" t="s">
        <v>503</v>
      </c>
      <c r="G319" s="211"/>
      <c r="H319" s="215">
        <v>174.7</v>
      </c>
      <c r="I319" s="216"/>
      <c r="J319" s="211"/>
      <c r="K319" s="211"/>
      <c r="L319" s="217"/>
      <c r="M319" s="218"/>
      <c r="N319" s="219"/>
      <c r="O319" s="219"/>
      <c r="P319" s="219"/>
      <c r="Q319" s="219"/>
      <c r="R319" s="219"/>
      <c r="S319" s="219"/>
      <c r="T319" s="220"/>
      <c r="AT319" s="221" t="s">
        <v>162</v>
      </c>
      <c r="AU319" s="221" t="s">
        <v>160</v>
      </c>
      <c r="AV319" s="13" t="s">
        <v>160</v>
      </c>
      <c r="AW319" s="13" t="s">
        <v>29</v>
      </c>
      <c r="AX319" s="13" t="s">
        <v>82</v>
      </c>
      <c r="AY319" s="221" t="s">
        <v>153</v>
      </c>
    </row>
    <row r="320" spans="1:65" s="2" customFormat="1" ht="16.5" customHeight="1">
      <c r="A320" s="34"/>
      <c r="B320" s="35"/>
      <c r="C320" s="243" t="s">
        <v>504</v>
      </c>
      <c r="D320" s="243" t="s">
        <v>208</v>
      </c>
      <c r="E320" s="244" t="s">
        <v>505</v>
      </c>
      <c r="F320" s="245" t="s">
        <v>506</v>
      </c>
      <c r="G320" s="246" t="s">
        <v>158</v>
      </c>
      <c r="H320" s="247">
        <v>9.6140000000000008</v>
      </c>
      <c r="I320" s="248"/>
      <c r="J320" s="247">
        <f>ROUND(I320*H320,3)</f>
        <v>0</v>
      </c>
      <c r="K320" s="249"/>
      <c r="L320" s="250"/>
      <c r="M320" s="251" t="s">
        <v>1</v>
      </c>
      <c r="N320" s="252" t="s">
        <v>40</v>
      </c>
      <c r="O320" s="75"/>
      <c r="P320" s="205">
        <f>O320*H320</f>
        <v>0</v>
      </c>
      <c r="Q320" s="205">
        <v>0.55000000000000004</v>
      </c>
      <c r="R320" s="205">
        <f>Q320*H320</f>
        <v>5.287700000000001</v>
      </c>
      <c r="S320" s="205">
        <v>0</v>
      </c>
      <c r="T320" s="20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07" t="s">
        <v>334</v>
      </c>
      <c r="AT320" s="207" t="s">
        <v>208</v>
      </c>
      <c r="AU320" s="207" t="s">
        <v>160</v>
      </c>
      <c r="AY320" s="17" t="s">
        <v>153</v>
      </c>
      <c r="BE320" s="208">
        <f>IF(N320="základná",J320,0)</f>
        <v>0</v>
      </c>
      <c r="BF320" s="208">
        <f>IF(N320="znížená",J320,0)</f>
        <v>0</v>
      </c>
      <c r="BG320" s="208">
        <f>IF(N320="zákl. prenesená",J320,0)</f>
        <v>0</v>
      </c>
      <c r="BH320" s="208">
        <f>IF(N320="zníž. prenesená",J320,0)</f>
        <v>0</v>
      </c>
      <c r="BI320" s="208">
        <f>IF(N320="nulová",J320,0)</f>
        <v>0</v>
      </c>
      <c r="BJ320" s="17" t="s">
        <v>160</v>
      </c>
      <c r="BK320" s="209">
        <f>ROUND(I320*H320,3)</f>
        <v>0</v>
      </c>
      <c r="BL320" s="17" t="s">
        <v>241</v>
      </c>
      <c r="BM320" s="207" t="s">
        <v>507</v>
      </c>
    </row>
    <row r="321" spans="1:65" s="13" customFormat="1" ht="10.199999999999999">
      <c r="B321" s="210"/>
      <c r="C321" s="211"/>
      <c r="D321" s="212" t="s">
        <v>162</v>
      </c>
      <c r="E321" s="213" t="s">
        <v>1</v>
      </c>
      <c r="F321" s="214" t="s">
        <v>508</v>
      </c>
      <c r="G321" s="211"/>
      <c r="H321" s="215">
        <v>9.6140000000000008</v>
      </c>
      <c r="I321" s="216"/>
      <c r="J321" s="211"/>
      <c r="K321" s="211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162</v>
      </c>
      <c r="AU321" s="221" t="s">
        <v>160</v>
      </c>
      <c r="AV321" s="13" t="s">
        <v>160</v>
      </c>
      <c r="AW321" s="13" t="s">
        <v>29</v>
      </c>
      <c r="AX321" s="13" t="s">
        <v>82</v>
      </c>
      <c r="AY321" s="221" t="s">
        <v>153</v>
      </c>
    </row>
    <row r="322" spans="1:65" s="2" customFormat="1" ht="24.15" customHeight="1">
      <c r="A322" s="34"/>
      <c r="B322" s="35"/>
      <c r="C322" s="196" t="s">
        <v>509</v>
      </c>
      <c r="D322" s="196" t="s">
        <v>155</v>
      </c>
      <c r="E322" s="197" t="s">
        <v>510</v>
      </c>
      <c r="F322" s="198" t="s">
        <v>511</v>
      </c>
      <c r="G322" s="199" t="s">
        <v>158</v>
      </c>
      <c r="H322" s="200">
        <v>16.654</v>
      </c>
      <c r="I322" s="201"/>
      <c r="J322" s="200">
        <f>ROUND(I322*H322,3)</f>
        <v>0</v>
      </c>
      <c r="K322" s="202"/>
      <c r="L322" s="39"/>
      <c r="M322" s="203" t="s">
        <v>1</v>
      </c>
      <c r="N322" s="204" t="s">
        <v>40</v>
      </c>
      <c r="O322" s="75"/>
      <c r="P322" s="205">
        <f>O322*H322</f>
        <v>0</v>
      </c>
      <c r="Q322" s="205">
        <v>2.9399999999999999E-3</v>
      </c>
      <c r="R322" s="205">
        <f>Q322*H322</f>
        <v>4.8962760000000001E-2</v>
      </c>
      <c r="S322" s="205">
        <v>0</v>
      </c>
      <c r="T322" s="206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07" t="s">
        <v>241</v>
      </c>
      <c r="AT322" s="207" t="s">
        <v>155</v>
      </c>
      <c r="AU322" s="207" t="s">
        <v>160</v>
      </c>
      <c r="AY322" s="17" t="s">
        <v>153</v>
      </c>
      <c r="BE322" s="208">
        <f>IF(N322="základná",J322,0)</f>
        <v>0</v>
      </c>
      <c r="BF322" s="208">
        <f>IF(N322="znížená",J322,0)</f>
        <v>0</v>
      </c>
      <c r="BG322" s="208">
        <f>IF(N322="zákl. prenesená",J322,0)</f>
        <v>0</v>
      </c>
      <c r="BH322" s="208">
        <f>IF(N322="zníž. prenesená",J322,0)</f>
        <v>0</v>
      </c>
      <c r="BI322" s="208">
        <f>IF(N322="nulová",J322,0)</f>
        <v>0</v>
      </c>
      <c r="BJ322" s="17" t="s">
        <v>160</v>
      </c>
      <c r="BK322" s="209">
        <f>ROUND(I322*H322,3)</f>
        <v>0</v>
      </c>
      <c r="BL322" s="17" t="s">
        <v>241</v>
      </c>
      <c r="BM322" s="207" t="s">
        <v>512</v>
      </c>
    </row>
    <row r="323" spans="1:65" s="13" customFormat="1" ht="10.199999999999999">
      <c r="B323" s="210"/>
      <c r="C323" s="211"/>
      <c r="D323" s="212" t="s">
        <v>162</v>
      </c>
      <c r="E323" s="213" t="s">
        <v>1</v>
      </c>
      <c r="F323" s="214" t="s">
        <v>513</v>
      </c>
      <c r="G323" s="211"/>
      <c r="H323" s="215">
        <v>16.654</v>
      </c>
      <c r="I323" s="216"/>
      <c r="J323" s="211"/>
      <c r="K323" s="211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162</v>
      </c>
      <c r="AU323" s="221" t="s">
        <v>160</v>
      </c>
      <c r="AV323" s="13" t="s">
        <v>160</v>
      </c>
      <c r="AW323" s="13" t="s">
        <v>29</v>
      </c>
      <c r="AX323" s="13" t="s">
        <v>82</v>
      </c>
      <c r="AY323" s="221" t="s">
        <v>153</v>
      </c>
    </row>
    <row r="324" spans="1:65" s="2" customFormat="1" ht="24.15" customHeight="1">
      <c r="A324" s="34"/>
      <c r="B324" s="35"/>
      <c r="C324" s="196" t="s">
        <v>514</v>
      </c>
      <c r="D324" s="196" t="s">
        <v>155</v>
      </c>
      <c r="E324" s="197" t="s">
        <v>515</v>
      </c>
      <c r="F324" s="198" t="s">
        <v>516</v>
      </c>
      <c r="G324" s="199" t="s">
        <v>359</v>
      </c>
      <c r="H324" s="201"/>
      <c r="I324" s="201"/>
      <c r="J324" s="200">
        <f>ROUND(I324*H324,3)</f>
        <v>0</v>
      </c>
      <c r="K324" s="202"/>
      <c r="L324" s="39"/>
      <c r="M324" s="203" t="s">
        <v>1</v>
      </c>
      <c r="N324" s="204" t="s">
        <v>40</v>
      </c>
      <c r="O324" s="75"/>
      <c r="P324" s="205">
        <f>O324*H324</f>
        <v>0</v>
      </c>
      <c r="Q324" s="205">
        <v>0</v>
      </c>
      <c r="R324" s="205">
        <f>Q324*H324</f>
        <v>0</v>
      </c>
      <c r="S324" s="205">
        <v>0</v>
      </c>
      <c r="T324" s="206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207" t="s">
        <v>241</v>
      </c>
      <c r="AT324" s="207" t="s">
        <v>155</v>
      </c>
      <c r="AU324" s="207" t="s">
        <v>160</v>
      </c>
      <c r="AY324" s="17" t="s">
        <v>153</v>
      </c>
      <c r="BE324" s="208">
        <f>IF(N324="základná",J324,0)</f>
        <v>0</v>
      </c>
      <c r="BF324" s="208">
        <f>IF(N324="znížená",J324,0)</f>
        <v>0</v>
      </c>
      <c r="BG324" s="208">
        <f>IF(N324="zákl. prenesená",J324,0)</f>
        <v>0</v>
      </c>
      <c r="BH324" s="208">
        <f>IF(N324="zníž. prenesená",J324,0)</f>
        <v>0</v>
      </c>
      <c r="BI324" s="208">
        <f>IF(N324="nulová",J324,0)</f>
        <v>0</v>
      </c>
      <c r="BJ324" s="17" t="s">
        <v>160</v>
      </c>
      <c r="BK324" s="209">
        <f>ROUND(I324*H324,3)</f>
        <v>0</v>
      </c>
      <c r="BL324" s="17" t="s">
        <v>241</v>
      </c>
      <c r="BM324" s="207" t="s">
        <v>517</v>
      </c>
    </row>
    <row r="325" spans="1:65" s="12" customFormat="1" ht="22.8" customHeight="1">
      <c r="B325" s="181"/>
      <c r="C325" s="182"/>
      <c r="D325" s="183" t="s">
        <v>73</v>
      </c>
      <c r="E325" s="194" t="s">
        <v>518</v>
      </c>
      <c r="F325" s="194" t="s">
        <v>519</v>
      </c>
      <c r="G325" s="182"/>
      <c r="H325" s="182"/>
      <c r="I325" s="185"/>
      <c r="J325" s="195">
        <f>BK325</f>
        <v>0</v>
      </c>
      <c r="K325" s="182"/>
      <c r="L325" s="186"/>
      <c r="M325" s="187"/>
      <c r="N325" s="188"/>
      <c r="O325" s="188"/>
      <c r="P325" s="189">
        <f>SUM(P326:P328)</f>
        <v>0</v>
      </c>
      <c r="Q325" s="188"/>
      <c r="R325" s="189">
        <f>SUM(R326:R328)</f>
        <v>6.6517415999999994</v>
      </c>
      <c r="S325" s="188"/>
      <c r="T325" s="190">
        <f>SUM(T326:T328)</f>
        <v>0</v>
      </c>
      <c r="AR325" s="191" t="s">
        <v>160</v>
      </c>
      <c r="AT325" s="192" t="s">
        <v>73</v>
      </c>
      <c r="AU325" s="192" t="s">
        <v>82</v>
      </c>
      <c r="AY325" s="191" t="s">
        <v>153</v>
      </c>
      <c r="BK325" s="193">
        <f>SUM(BK326:BK328)</f>
        <v>0</v>
      </c>
    </row>
    <row r="326" spans="1:65" s="2" customFormat="1" ht="37.799999999999997" customHeight="1">
      <c r="A326" s="34"/>
      <c r="B326" s="35"/>
      <c r="C326" s="196" t="s">
        <v>520</v>
      </c>
      <c r="D326" s="196" t="s">
        <v>155</v>
      </c>
      <c r="E326" s="197" t="s">
        <v>521</v>
      </c>
      <c r="F326" s="198" t="s">
        <v>522</v>
      </c>
      <c r="G326" s="199" t="s">
        <v>233</v>
      </c>
      <c r="H326" s="200">
        <v>309.95999999999998</v>
      </c>
      <c r="I326" s="201"/>
      <c r="J326" s="200">
        <f>ROUND(I326*H326,3)</f>
        <v>0</v>
      </c>
      <c r="K326" s="202"/>
      <c r="L326" s="39"/>
      <c r="M326" s="203" t="s">
        <v>1</v>
      </c>
      <c r="N326" s="204" t="s">
        <v>40</v>
      </c>
      <c r="O326" s="75"/>
      <c r="P326" s="205">
        <f>O326*H326</f>
        <v>0</v>
      </c>
      <c r="Q326" s="205">
        <v>2.146E-2</v>
      </c>
      <c r="R326" s="205">
        <f>Q326*H326</f>
        <v>6.6517415999999994</v>
      </c>
      <c r="S326" s="205">
        <v>0</v>
      </c>
      <c r="T326" s="206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07" t="s">
        <v>241</v>
      </c>
      <c r="AT326" s="207" t="s">
        <v>155</v>
      </c>
      <c r="AU326" s="207" t="s">
        <v>160</v>
      </c>
      <c r="AY326" s="17" t="s">
        <v>153</v>
      </c>
      <c r="BE326" s="208">
        <f>IF(N326="základná",J326,0)</f>
        <v>0</v>
      </c>
      <c r="BF326" s="208">
        <f>IF(N326="znížená",J326,0)</f>
        <v>0</v>
      </c>
      <c r="BG326" s="208">
        <f>IF(N326="zákl. prenesená",J326,0)</f>
        <v>0</v>
      </c>
      <c r="BH326" s="208">
        <f>IF(N326="zníž. prenesená",J326,0)</f>
        <v>0</v>
      </c>
      <c r="BI326" s="208">
        <f>IF(N326="nulová",J326,0)</f>
        <v>0</v>
      </c>
      <c r="BJ326" s="17" t="s">
        <v>160</v>
      </c>
      <c r="BK326" s="209">
        <f>ROUND(I326*H326,3)</f>
        <v>0</v>
      </c>
      <c r="BL326" s="17" t="s">
        <v>241</v>
      </c>
      <c r="BM326" s="207" t="s">
        <v>523</v>
      </c>
    </row>
    <row r="327" spans="1:65" s="13" customFormat="1" ht="10.199999999999999">
      <c r="B327" s="210"/>
      <c r="C327" s="211"/>
      <c r="D327" s="212" t="s">
        <v>162</v>
      </c>
      <c r="E327" s="213" t="s">
        <v>1</v>
      </c>
      <c r="F327" s="214" t="s">
        <v>524</v>
      </c>
      <c r="G327" s="211"/>
      <c r="H327" s="215">
        <v>309.95999999999998</v>
      </c>
      <c r="I327" s="216"/>
      <c r="J327" s="211"/>
      <c r="K327" s="211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162</v>
      </c>
      <c r="AU327" s="221" t="s">
        <v>160</v>
      </c>
      <c r="AV327" s="13" t="s">
        <v>160</v>
      </c>
      <c r="AW327" s="13" t="s">
        <v>29</v>
      </c>
      <c r="AX327" s="13" t="s">
        <v>82</v>
      </c>
      <c r="AY327" s="221" t="s">
        <v>153</v>
      </c>
    </row>
    <row r="328" spans="1:65" s="2" customFormat="1" ht="21.75" customHeight="1">
      <c r="A328" s="34"/>
      <c r="B328" s="35"/>
      <c r="C328" s="196" t="s">
        <v>525</v>
      </c>
      <c r="D328" s="196" t="s">
        <v>155</v>
      </c>
      <c r="E328" s="197" t="s">
        <v>526</v>
      </c>
      <c r="F328" s="198" t="s">
        <v>527</v>
      </c>
      <c r="G328" s="199" t="s">
        <v>359</v>
      </c>
      <c r="H328" s="201"/>
      <c r="I328" s="201"/>
      <c r="J328" s="200">
        <f>ROUND(I328*H328,3)</f>
        <v>0</v>
      </c>
      <c r="K328" s="202"/>
      <c r="L328" s="39"/>
      <c r="M328" s="203" t="s">
        <v>1</v>
      </c>
      <c r="N328" s="204" t="s">
        <v>40</v>
      </c>
      <c r="O328" s="75"/>
      <c r="P328" s="205">
        <f>O328*H328</f>
        <v>0</v>
      </c>
      <c r="Q328" s="205">
        <v>0</v>
      </c>
      <c r="R328" s="205">
        <f>Q328*H328</f>
        <v>0</v>
      </c>
      <c r="S328" s="205">
        <v>0</v>
      </c>
      <c r="T328" s="20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207" t="s">
        <v>241</v>
      </c>
      <c r="AT328" s="207" t="s">
        <v>155</v>
      </c>
      <c r="AU328" s="207" t="s">
        <v>160</v>
      </c>
      <c r="AY328" s="17" t="s">
        <v>153</v>
      </c>
      <c r="BE328" s="208">
        <f>IF(N328="základná",J328,0)</f>
        <v>0</v>
      </c>
      <c r="BF328" s="208">
        <f>IF(N328="znížená",J328,0)</f>
        <v>0</v>
      </c>
      <c r="BG328" s="208">
        <f>IF(N328="zákl. prenesená",J328,0)</f>
        <v>0</v>
      </c>
      <c r="BH328" s="208">
        <f>IF(N328="zníž. prenesená",J328,0)</f>
        <v>0</v>
      </c>
      <c r="BI328" s="208">
        <f>IF(N328="nulová",J328,0)</f>
        <v>0</v>
      </c>
      <c r="BJ328" s="17" t="s">
        <v>160</v>
      </c>
      <c r="BK328" s="209">
        <f>ROUND(I328*H328,3)</f>
        <v>0</v>
      </c>
      <c r="BL328" s="17" t="s">
        <v>241</v>
      </c>
      <c r="BM328" s="207" t="s">
        <v>528</v>
      </c>
    </row>
    <row r="329" spans="1:65" s="12" customFormat="1" ht="22.8" customHeight="1">
      <c r="B329" s="181"/>
      <c r="C329" s="182"/>
      <c r="D329" s="183" t="s">
        <v>73</v>
      </c>
      <c r="E329" s="194" t="s">
        <v>529</v>
      </c>
      <c r="F329" s="194" t="s">
        <v>530</v>
      </c>
      <c r="G329" s="182"/>
      <c r="H329" s="182"/>
      <c r="I329" s="185"/>
      <c r="J329" s="195">
        <f>BK329</f>
        <v>0</v>
      </c>
      <c r="K329" s="182"/>
      <c r="L329" s="186"/>
      <c r="M329" s="187"/>
      <c r="N329" s="188"/>
      <c r="O329" s="188"/>
      <c r="P329" s="189">
        <f>SUM(P330:P333)</f>
        <v>0</v>
      </c>
      <c r="Q329" s="188"/>
      <c r="R329" s="189">
        <f>SUM(R330:R333)</f>
        <v>0.1268938</v>
      </c>
      <c r="S329" s="188"/>
      <c r="T329" s="190">
        <f>SUM(T330:T333)</f>
        <v>0</v>
      </c>
      <c r="AR329" s="191" t="s">
        <v>160</v>
      </c>
      <c r="AT329" s="192" t="s">
        <v>73</v>
      </c>
      <c r="AU329" s="192" t="s">
        <v>82</v>
      </c>
      <c r="AY329" s="191" t="s">
        <v>153</v>
      </c>
      <c r="BK329" s="193">
        <f>SUM(BK330:BK333)</f>
        <v>0</v>
      </c>
    </row>
    <row r="330" spans="1:65" s="2" customFormat="1" ht="24.15" customHeight="1">
      <c r="A330" s="34"/>
      <c r="B330" s="35"/>
      <c r="C330" s="196" t="s">
        <v>531</v>
      </c>
      <c r="D330" s="196" t="s">
        <v>155</v>
      </c>
      <c r="E330" s="197" t="s">
        <v>532</v>
      </c>
      <c r="F330" s="198" t="s">
        <v>533</v>
      </c>
      <c r="G330" s="199" t="s">
        <v>308</v>
      </c>
      <c r="H330" s="200">
        <v>56.34</v>
      </c>
      <c r="I330" s="201"/>
      <c r="J330" s="200">
        <f>ROUND(I330*H330,3)</f>
        <v>0</v>
      </c>
      <c r="K330" s="202"/>
      <c r="L330" s="39"/>
      <c r="M330" s="203" t="s">
        <v>1</v>
      </c>
      <c r="N330" s="204" t="s">
        <v>40</v>
      </c>
      <c r="O330" s="75"/>
      <c r="P330" s="205">
        <f>O330*H330</f>
        <v>0</v>
      </c>
      <c r="Q330" s="205">
        <v>1.57E-3</v>
      </c>
      <c r="R330" s="205">
        <f>Q330*H330</f>
        <v>8.8453799999999999E-2</v>
      </c>
      <c r="S330" s="205">
        <v>0</v>
      </c>
      <c r="T330" s="206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207" t="s">
        <v>241</v>
      </c>
      <c r="AT330" s="207" t="s">
        <v>155</v>
      </c>
      <c r="AU330" s="207" t="s">
        <v>160</v>
      </c>
      <c r="AY330" s="17" t="s">
        <v>153</v>
      </c>
      <c r="BE330" s="208">
        <f>IF(N330="základná",J330,0)</f>
        <v>0</v>
      </c>
      <c r="BF330" s="208">
        <f>IF(N330="znížená",J330,0)</f>
        <v>0</v>
      </c>
      <c r="BG330" s="208">
        <f>IF(N330="zákl. prenesená",J330,0)</f>
        <v>0</v>
      </c>
      <c r="BH330" s="208">
        <f>IF(N330="zníž. prenesená",J330,0)</f>
        <v>0</v>
      </c>
      <c r="BI330" s="208">
        <f>IF(N330="nulová",J330,0)</f>
        <v>0</v>
      </c>
      <c r="BJ330" s="17" t="s">
        <v>160</v>
      </c>
      <c r="BK330" s="209">
        <f>ROUND(I330*H330,3)</f>
        <v>0</v>
      </c>
      <c r="BL330" s="17" t="s">
        <v>241</v>
      </c>
      <c r="BM330" s="207" t="s">
        <v>534</v>
      </c>
    </row>
    <row r="331" spans="1:65" s="13" customFormat="1" ht="10.199999999999999">
      <c r="B331" s="210"/>
      <c r="C331" s="211"/>
      <c r="D331" s="212" t="s">
        <v>162</v>
      </c>
      <c r="E331" s="213" t="s">
        <v>1</v>
      </c>
      <c r="F331" s="214" t="s">
        <v>535</v>
      </c>
      <c r="G331" s="211"/>
      <c r="H331" s="215">
        <v>56.34</v>
      </c>
      <c r="I331" s="216"/>
      <c r="J331" s="211"/>
      <c r="K331" s="211"/>
      <c r="L331" s="217"/>
      <c r="M331" s="218"/>
      <c r="N331" s="219"/>
      <c r="O331" s="219"/>
      <c r="P331" s="219"/>
      <c r="Q331" s="219"/>
      <c r="R331" s="219"/>
      <c r="S331" s="219"/>
      <c r="T331" s="220"/>
      <c r="AT331" s="221" t="s">
        <v>162</v>
      </c>
      <c r="AU331" s="221" t="s">
        <v>160</v>
      </c>
      <c r="AV331" s="13" t="s">
        <v>160</v>
      </c>
      <c r="AW331" s="13" t="s">
        <v>29</v>
      </c>
      <c r="AX331" s="13" t="s">
        <v>82</v>
      </c>
      <c r="AY331" s="221" t="s">
        <v>153</v>
      </c>
    </row>
    <row r="332" spans="1:65" s="2" customFormat="1" ht="24.15" customHeight="1">
      <c r="A332" s="34"/>
      <c r="B332" s="35"/>
      <c r="C332" s="196" t="s">
        <v>536</v>
      </c>
      <c r="D332" s="196" t="s">
        <v>155</v>
      </c>
      <c r="E332" s="197" t="s">
        <v>537</v>
      </c>
      <c r="F332" s="198" t="s">
        <v>538</v>
      </c>
      <c r="G332" s="199" t="s">
        <v>308</v>
      </c>
      <c r="H332" s="200">
        <v>15.5</v>
      </c>
      <c r="I332" s="201"/>
      <c r="J332" s="200">
        <f>ROUND(I332*H332,3)</f>
        <v>0</v>
      </c>
      <c r="K332" s="202"/>
      <c r="L332" s="39"/>
      <c r="M332" s="203" t="s">
        <v>1</v>
      </c>
      <c r="N332" s="204" t="s">
        <v>40</v>
      </c>
      <c r="O332" s="75"/>
      <c r="P332" s="205">
        <f>O332*H332</f>
        <v>0</v>
      </c>
      <c r="Q332" s="205">
        <v>2.48E-3</v>
      </c>
      <c r="R332" s="205">
        <f>Q332*H332</f>
        <v>3.8440000000000002E-2</v>
      </c>
      <c r="S332" s="205">
        <v>0</v>
      </c>
      <c r="T332" s="206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207" t="s">
        <v>241</v>
      </c>
      <c r="AT332" s="207" t="s">
        <v>155</v>
      </c>
      <c r="AU332" s="207" t="s">
        <v>160</v>
      </c>
      <c r="AY332" s="17" t="s">
        <v>153</v>
      </c>
      <c r="BE332" s="208">
        <f>IF(N332="základná",J332,0)</f>
        <v>0</v>
      </c>
      <c r="BF332" s="208">
        <f>IF(N332="znížená",J332,0)</f>
        <v>0</v>
      </c>
      <c r="BG332" s="208">
        <f>IF(N332="zákl. prenesená",J332,0)</f>
        <v>0</v>
      </c>
      <c r="BH332" s="208">
        <f>IF(N332="zníž. prenesená",J332,0)</f>
        <v>0</v>
      </c>
      <c r="BI332" s="208">
        <f>IF(N332="nulová",J332,0)</f>
        <v>0</v>
      </c>
      <c r="BJ332" s="17" t="s">
        <v>160</v>
      </c>
      <c r="BK332" s="209">
        <f>ROUND(I332*H332,3)</f>
        <v>0</v>
      </c>
      <c r="BL332" s="17" t="s">
        <v>241</v>
      </c>
      <c r="BM332" s="207" t="s">
        <v>539</v>
      </c>
    </row>
    <row r="333" spans="1:65" s="2" customFormat="1" ht="24.15" customHeight="1">
      <c r="A333" s="34"/>
      <c r="B333" s="35"/>
      <c r="C333" s="196" t="s">
        <v>540</v>
      </c>
      <c r="D333" s="196" t="s">
        <v>155</v>
      </c>
      <c r="E333" s="197" t="s">
        <v>541</v>
      </c>
      <c r="F333" s="198" t="s">
        <v>542</v>
      </c>
      <c r="G333" s="199" t="s">
        <v>359</v>
      </c>
      <c r="H333" s="201"/>
      <c r="I333" s="201"/>
      <c r="J333" s="200">
        <f>ROUND(I333*H333,3)</f>
        <v>0</v>
      </c>
      <c r="K333" s="202"/>
      <c r="L333" s="39"/>
      <c r="M333" s="203" t="s">
        <v>1</v>
      </c>
      <c r="N333" s="204" t="s">
        <v>40</v>
      </c>
      <c r="O333" s="75"/>
      <c r="P333" s="205">
        <f>O333*H333</f>
        <v>0</v>
      </c>
      <c r="Q333" s="205">
        <v>0</v>
      </c>
      <c r="R333" s="205">
        <f>Q333*H333</f>
        <v>0</v>
      </c>
      <c r="S333" s="205">
        <v>0</v>
      </c>
      <c r="T333" s="206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07" t="s">
        <v>241</v>
      </c>
      <c r="AT333" s="207" t="s">
        <v>155</v>
      </c>
      <c r="AU333" s="207" t="s">
        <v>160</v>
      </c>
      <c r="AY333" s="17" t="s">
        <v>153</v>
      </c>
      <c r="BE333" s="208">
        <f>IF(N333="základná",J333,0)</f>
        <v>0</v>
      </c>
      <c r="BF333" s="208">
        <f>IF(N333="znížená",J333,0)</f>
        <v>0</v>
      </c>
      <c r="BG333" s="208">
        <f>IF(N333="zákl. prenesená",J333,0)</f>
        <v>0</v>
      </c>
      <c r="BH333" s="208">
        <f>IF(N333="zníž. prenesená",J333,0)</f>
        <v>0</v>
      </c>
      <c r="BI333" s="208">
        <f>IF(N333="nulová",J333,0)</f>
        <v>0</v>
      </c>
      <c r="BJ333" s="17" t="s">
        <v>160</v>
      </c>
      <c r="BK333" s="209">
        <f>ROUND(I333*H333,3)</f>
        <v>0</v>
      </c>
      <c r="BL333" s="17" t="s">
        <v>241</v>
      </c>
      <c r="BM333" s="207" t="s">
        <v>543</v>
      </c>
    </row>
    <row r="334" spans="1:65" s="12" customFormat="1" ht="22.8" customHeight="1">
      <c r="B334" s="181"/>
      <c r="C334" s="182"/>
      <c r="D334" s="183" t="s">
        <v>73</v>
      </c>
      <c r="E334" s="194" t="s">
        <v>544</v>
      </c>
      <c r="F334" s="194" t="s">
        <v>545</v>
      </c>
      <c r="G334" s="182"/>
      <c r="H334" s="182"/>
      <c r="I334" s="185"/>
      <c r="J334" s="195">
        <f>BK334</f>
        <v>0</v>
      </c>
      <c r="K334" s="182"/>
      <c r="L334" s="186"/>
      <c r="M334" s="187"/>
      <c r="N334" s="188"/>
      <c r="O334" s="188"/>
      <c r="P334" s="189">
        <f>SUM(P335:P346)</f>
        <v>0</v>
      </c>
      <c r="Q334" s="188"/>
      <c r="R334" s="189">
        <f>SUM(R335:R346)</f>
        <v>15.586380000000002</v>
      </c>
      <c r="S334" s="188"/>
      <c r="T334" s="190">
        <f>SUM(T335:T346)</f>
        <v>0</v>
      </c>
      <c r="AR334" s="191" t="s">
        <v>160</v>
      </c>
      <c r="AT334" s="192" t="s">
        <v>73</v>
      </c>
      <c r="AU334" s="192" t="s">
        <v>82</v>
      </c>
      <c r="AY334" s="191" t="s">
        <v>153</v>
      </c>
      <c r="BK334" s="193">
        <f>SUM(BK335:BK346)</f>
        <v>0</v>
      </c>
    </row>
    <row r="335" spans="1:65" s="2" customFormat="1" ht="24.15" customHeight="1">
      <c r="A335" s="34"/>
      <c r="B335" s="35"/>
      <c r="C335" s="196" t="s">
        <v>546</v>
      </c>
      <c r="D335" s="196" t="s">
        <v>155</v>
      </c>
      <c r="E335" s="197" t="s">
        <v>547</v>
      </c>
      <c r="F335" s="198" t="s">
        <v>548</v>
      </c>
      <c r="G335" s="199" t="s">
        <v>233</v>
      </c>
      <c r="H335" s="200">
        <v>322</v>
      </c>
      <c r="I335" s="201"/>
      <c r="J335" s="200">
        <f>ROUND(I335*H335,3)</f>
        <v>0</v>
      </c>
      <c r="K335" s="202"/>
      <c r="L335" s="39"/>
      <c r="M335" s="203" t="s">
        <v>1</v>
      </c>
      <c r="N335" s="204" t="s">
        <v>40</v>
      </c>
      <c r="O335" s="75"/>
      <c r="P335" s="205">
        <f>O335*H335</f>
        <v>0</v>
      </c>
      <c r="Q335" s="205">
        <v>4.2279999999999998E-2</v>
      </c>
      <c r="R335" s="205">
        <f>Q335*H335</f>
        <v>13.61416</v>
      </c>
      <c r="S335" s="205">
        <v>0</v>
      </c>
      <c r="T335" s="206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07" t="s">
        <v>241</v>
      </c>
      <c r="AT335" s="207" t="s">
        <v>155</v>
      </c>
      <c r="AU335" s="207" t="s">
        <v>160</v>
      </c>
      <c r="AY335" s="17" t="s">
        <v>153</v>
      </c>
      <c r="BE335" s="208">
        <f>IF(N335="základná",J335,0)</f>
        <v>0</v>
      </c>
      <c r="BF335" s="208">
        <f>IF(N335="znížená",J335,0)</f>
        <v>0</v>
      </c>
      <c r="BG335" s="208">
        <f>IF(N335="zákl. prenesená",J335,0)</f>
        <v>0</v>
      </c>
      <c r="BH335" s="208">
        <f>IF(N335="zníž. prenesená",J335,0)</f>
        <v>0</v>
      </c>
      <c r="BI335" s="208">
        <f>IF(N335="nulová",J335,0)</f>
        <v>0</v>
      </c>
      <c r="BJ335" s="17" t="s">
        <v>160</v>
      </c>
      <c r="BK335" s="209">
        <f>ROUND(I335*H335,3)</f>
        <v>0</v>
      </c>
      <c r="BL335" s="17" t="s">
        <v>241</v>
      </c>
      <c r="BM335" s="207" t="s">
        <v>549</v>
      </c>
    </row>
    <row r="336" spans="1:65" s="2" customFormat="1" ht="24.15" customHeight="1">
      <c r="A336" s="34"/>
      <c r="B336" s="35"/>
      <c r="C336" s="196" t="s">
        <v>550</v>
      </c>
      <c r="D336" s="196" t="s">
        <v>155</v>
      </c>
      <c r="E336" s="197" t="s">
        <v>551</v>
      </c>
      <c r="F336" s="198" t="s">
        <v>552</v>
      </c>
      <c r="G336" s="199" t="s">
        <v>308</v>
      </c>
      <c r="H336" s="200">
        <v>24.8</v>
      </c>
      <c r="I336" s="201"/>
      <c r="J336" s="200">
        <f>ROUND(I336*H336,3)</f>
        <v>0</v>
      </c>
      <c r="K336" s="202"/>
      <c r="L336" s="39"/>
      <c r="M336" s="203" t="s">
        <v>1</v>
      </c>
      <c r="N336" s="204" t="s">
        <v>40</v>
      </c>
      <c r="O336" s="75"/>
      <c r="P336" s="205">
        <f>O336*H336</f>
        <v>0</v>
      </c>
      <c r="Q336" s="205">
        <v>1.2030000000000001E-2</v>
      </c>
      <c r="R336" s="205">
        <f>Q336*H336</f>
        <v>0.29834400000000005</v>
      </c>
      <c r="S336" s="205">
        <v>0</v>
      </c>
      <c r="T336" s="206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207" t="s">
        <v>241</v>
      </c>
      <c r="AT336" s="207" t="s">
        <v>155</v>
      </c>
      <c r="AU336" s="207" t="s">
        <v>160</v>
      </c>
      <c r="AY336" s="17" t="s">
        <v>153</v>
      </c>
      <c r="BE336" s="208">
        <f>IF(N336="základná",J336,0)</f>
        <v>0</v>
      </c>
      <c r="BF336" s="208">
        <f>IF(N336="znížená",J336,0)</f>
        <v>0</v>
      </c>
      <c r="BG336" s="208">
        <f>IF(N336="zákl. prenesená",J336,0)</f>
        <v>0</v>
      </c>
      <c r="BH336" s="208">
        <f>IF(N336="zníž. prenesená",J336,0)</f>
        <v>0</v>
      </c>
      <c r="BI336" s="208">
        <f>IF(N336="nulová",J336,0)</f>
        <v>0</v>
      </c>
      <c r="BJ336" s="17" t="s">
        <v>160</v>
      </c>
      <c r="BK336" s="209">
        <f>ROUND(I336*H336,3)</f>
        <v>0</v>
      </c>
      <c r="BL336" s="17" t="s">
        <v>241</v>
      </c>
      <c r="BM336" s="207" t="s">
        <v>553</v>
      </c>
    </row>
    <row r="337" spans="1:65" s="13" customFormat="1" ht="10.199999999999999">
      <c r="B337" s="210"/>
      <c r="C337" s="211"/>
      <c r="D337" s="212" t="s">
        <v>162</v>
      </c>
      <c r="E337" s="213" t="s">
        <v>1</v>
      </c>
      <c r="F337" s="214" t="s">
        <v>554</v>
      </c>
      <c r="G337" s="211"/>
      <c r="H337" s="215">
        <v>24.8</v>
      </c>
      <c r="I337" s="216"/>
      <c r="J337" s="211"/>
      <c r="K337" s="211"/>
      <c r="L337" s="217"/>
      <c r="M337" s="218"/>
      <c r="N337" s="219"/>
      <c r="O337" s="219"/>
      <c r="P337" s="219"/>
      <c r="Q337" s="219"/>
      <c r="R337" s="219"/>
      <c r="S337" s="219"/>
      <c r="T337" s="220"/>
      <c r="AT337" s="221" t="s">
        <v>162</v>
      </c>
      <c r="AU337" s="221" t="s">
        <v>160</v>
      </c>
      <c r="AV337" s="13" t="s">
        <v>160</v>
      </c>
      <c r="AW337" s="13" t="s">
        <v>29</v>
      </c>
      <c r="AX337" s="13" t="s">
        <v>82</v>
      </c>
      <c r="AY337" s="221" t="s">
        <v>153</v>
      </c>
    </row>
    <row r="338" spans="1:65" s="2" customFormat="1" ht="24.15" customHeight="1">
      <c r="A338" s="34"/>
      <c r="B338" s="35"/>
      <c r="C338" s="196" t="s">
        <v>555</v>
      </c>
      <c r="D338" s="196" t="s">
        <v>155</v>
      </c>
      <c r="E338" s="197" t="s">
        <v>556</v>
      </c>
      <c r="F338" s="198" t="s">
        <v>557</v>
      </c>
      <c r="G338" s="199" t="s">
        <v>308</v>
      </c>
      <c r="H338" s="200">
        <v>79.400000000000006</v>
      </c>
      <c r="I338" s="201"/>
      <c r="J338" s="200">
        <f>ROUND(I338*H338,3)</f>
        <v>0</v>
      </c>
      <c r="K338" s="202"/>
      <c r="L338" s="39"/>
      <c r="M338" s="203" t="s">
        <v>1</v>
      </c>
      <c r="N338" s="204" t="s">
        <v>40</v>
      </c>
      <c r="O338" s="75"/>
      <c r="P338" s="205">
        <f>O338*H338</f>
        <v>0</v>
      </c>
      <c r="Q338" s="205">
        <v>1.2449999999999999E-2</v>
      </c>
      <c r="R338" s="205">
        <f>Q338*H338</f>
        <v>0.98853000000000002</v>
      </c>
      <c r="S338" s="205">
        <v>0</v>
      </c>
      <c r="T338" s="206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207" t="s">
        <v>241</v>
      </c>
      <c r="AT338" s="207" t="s">
        <v>155</v>
      </c>
      <c r="AU338" s="207" t="s">
        <v>160</v>
      </c>
      <c r="AY338" s="17" t="s">
        <v>153</v>
      </c>
      <c r="BE338" s="208">
        <f>IF(N338="základná",J338,0)</f>
        <v>0</v>
      </c>
      <c r="BF338" s="208">
        <f>IF(N338="znížená",J338,0)</f>
        <v>0</v>
      </c>
      <c r="BG338" s="208">
        <f>IF(N338="zákl. prenesená",J338,0)</f>
        <v>0</v>
      </c>
      <c r="BH338" s="208">
        <f>IF(N338="zníž. prenesená",J338,0)</f>
        <v>0</v>
      </c>
      <c r="BI338" s="208">
        <f>IF(N338="nulová",J338,0)</f>
        <v>0</v>
      </c>
      <c r="BJ338" s="17" t="s">
        <v>160</v>
      </c>
      <c r="BK338" s="209">
        <f>ROUND(I338*H338,3)</f>
        <v>0</v>
      </c>
      <c r="BL338" s="17" t="s">
        <v>241</v>
      </c>
      <c r="BM338" s="207" t="s">
        <v>558</v>
      </c>
    </row>
    <row r="339" spans="1:65" s="13" customFormat="1" ht="10.199999999999999">
      <c r="B339" s="210"/>
      <c r="C339" s="211"/>
      <c r="D339" s="212" t="s">
        <v>162</v>
      </c>
      <c r="E339" s="213" t="s">
        <v>1</v>
      </c>
      <c r="F339" s="214" t="s">
        <v>559</v>
      </c>
      <c r="G339" s="211"/>
      <c r="H339" s="215">
        <v>79.400000000000006</v>
      </c>
      <c r="I339" s="216"/>
      <c r="J339" s="211"/>
      <c r="K339" s="211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162</v>
      </c>
      <c r="AU339" s="221" t="s">
        <v>160</v>
      </c>
      <c r="AV339" s="13" t="s">
        <v>160</v>
      </c>
      <c r="AW339" s="13" t="s">
        <v>29</v>
      </c>
      <c r="AX339" s="13" t="s">
        <v>82</v>
      </c>
      <c r="AY339" s="221" t="s">
        <v>153</v>
      </c>
    </row>
    <row r="340" spans="1:65" s="2" customFormat="1" ht="24.15" customHeight="1">
      <c r="A340" s="34"/>
      <c r="B340" s="35"/>
      <c r="C340" s="196" t="s">
        <v>560</v>
      </c>
      <c r="D340" s="196" t="s">
        <v>155</v>
      </c>
      <c r="E340" s="197" t="s">
        <v>561</v>
      </c>
      <c r="F340" s="198" t="s">
        <v>562</v>
      </c>
      <c r="G340" s="199" t="s">
        <v>308</v>
      </c>
      <c r="H340" s="200">
        <v>36.584000000000003</v>
      </c>
      <c r="I340" s="201"/>
      <c r="J340" s="200">
        <f>ROUND(I340*H340,3)</f>
        <v>0</v>
      </c>
      <c r="K340" s="202"/>
      <c r="L340" s="39"/>
      <c r="M340" s="203" t="s">
        <v>1</v>
      </c>
      <c r="N340" s="204" t="s">
        <v>40</v>
      </c>
      <c r="O340" s="75"/>
      <c r="P340" s="205">
        <f>O340*H340</f>
        <v>0</v>
      </c>
      <c r="Q340" s="205">
        <v>1.2999999999999999E-2</v>
      </c>
      <c r="R340" s="205">
        <f>Q340*H340</f>
        <v>0.47559200000000001</v>
      </c>
      <c r="S340" s="205">
        <v>0</v>
      </c>
      <c r="T340" s="206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207" t="s">
        <v>241</v>
      </c>
      <c r="AT340" s="207" t="s">
        <v>155</v>
      </c>
      <c r="AU340" s="207" t="s">
        <v>160</v>
      </c>
      <c r="AY340" s="17" t="s">
        <v>153</v>
      </c>
      <c r="BE340" s="208">
        <f>IF(N340="základná",J340,0)</f>
        <v>0</v>
      </c>
      <c r="BF340" s="208">
        <f>IF(N340="znížená",J340,0)</f>
        <v>0</v>
      </c>
      <c r="BG340" s="208">
        <f>IF(N340="zákl. prenesená",J340,0)</f>
        <v>0</v>
      </c>
      <c r="BH340" s="208">
        <f>IF(N340="zníž. prenesená",J340,0)</f>
        <v>0</v>
      </c>
      <c r="BI340" s="208">
        <f>IF(N340="nulová",J340,0)</f>
        <v>0</v>
      </c>
      <c r="BJ340" s="17" t="s">
        <v>160</v>
      </c>
      <c r="BK340" s="209">
        <f>ROUND(I340*H340,3)</f>
        <v>0</v>
      </c>
      <c r="BL340" s="17" t="s">
        <v>241</v>
      </c>
      <c r="BM340" s="207" t="s">
        <v>563</v>
      </c>
    </row>
    <row r="341" spans="1:65" s="13" customFormat="1" ht="10.199999999999999">
      <c r="B341" s="210"/>
      <c r="C341" s="211"/>
      <c r="D341" s="212" t="s">
        <v>162</v>
      </c>
      <c r="E341" s="213" t="s">
        <v>1</v>
      </c>
      <c r="F341" s="214" t="s">
        <v>564</v>
      </c>
      <c r="G341" s="211"/>
      <c r="H341" s="215">
        <v>36.584000000000003</v>
      </c>
      <c r="I341" s="216"/>
      <c r="J341" s="211"/>
      <c r="K341" s="211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162</v>
      </c>
      <c r="AU341" s="221" t="s">
        <v>160</v>
      </c>
      <c r="AV341" s="13" t="s">
        <v>160</v>
      </c>
      <c r="AW341" s="13" t="s">
        <v>29</v>
      </c>
      <c r="AX341" s="13" t="s">
        <v>82</v>
      </c>
      <c r="AY341" s="221" t="s">
        <v>153</v>
      </c>
    </row>
    <row r="342" spans="1:65" s="2" customFormat="1" ht="16.5" customHeight="1">
      <c r="A342" s="34"/>
      <c r="B342" s="35"/>
      <c r="C342" s="196" t="s">
        <v>565</v>
      </c>
      <c r="D342" s="196" t="s">
        <v>155</v>
      </c>
      <c r="E342" s="197" t="s">
        <v>566</v>
      </c>
      <c r="F342" s="198" t="s">
        <v>567</v>
      </c>
      <c r="G342" s="199" t="s">
        <v>308</v>
      </c>
      <c r="H342" s="200">
        <v>44.3</v>
      </c>
      <c r="I342" s="201"/>
      <c r="J342" s="200">
        <f>ROUND(I342*H342,3)</f>
        <v>0</v>
      </c>
      <c r="K342" s="202"/>
      <c r="L342" s="39"/>
      <c r="M342" s="203" t="s">
        <v>1</v>
      </c>
      <c r="N342" s="204" t="s">
        <v>40</v>
      </c>
      <c r="O342" s="75"/>
      <c r="P342" s="205">
        <f>O342*H342</f>
        <v>0</v>
      </c>
      <c r="Q342" s="205">
        <v>2.1800000000000001E-3</v>
      </c>
      <c r="R342" s="205">
        <f>Q342*H342</f>
        <v>9.6573999999999993E-2</v>
      </c>
      <c r="S342" s="205">
        <v>0</v>
      </c>
      <c r="T342" s="206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207" t="s">
        <v>241</v>
      </c>
      <c r="AT342" s="207" t="s">
        <v>155</v>
      </c>
      <c r="AU342" s="207" t="s">
        <v>160</v>
      </c>
      <c r="AY342" s="17" t="s">
        <v>153</v>
      </c>
      <c r="BE342" s="208">
        <f>IF(N342="základná",J342,0)</f>
        <v>0</v>
      </c>
      <c r="BF342" s="208">
        <f>IF(N342="znížená",J342,0)</f>
        <v>0</v>
      </c>
      <c r="BG342" s="208">
        <f>IF(N342="zákl. prenesená",J342,0)</f>
        <v>0</v>
      </c>
      <c r="BH342" s="208">
        <f>IF(N342="zníž. prenesená",J342,0)</f>
        <v>0</v>
      </c>
      <c r="BI342" s="208">
        <f>IF(N342="nulová",J342,0)</f>
        <v>0</v>
      </c>
      <c r="BJ342" s="17" t="s">
        <v>160</v>
      </c>
      <c r="BK342" s="209">
        <f>ROUND(I342*H342,3)</f>
        <v>0</v>
      </c>
      <c r="BL342" s="17" t="s">
        <v>241</v>
      </c>
      <c r="BM342" s="207" t="s">
        <v>568</v>
      </c>
    </row>
    <row r="343" spans="1:65" s="13" customFormat="1" ht="10.199999999999999">
      <c r="B343" s="210"/>
      <c r="C343" s="211"/>
      <c r="D343" s="212" t="s">
        <v>162</v>
      </c>
      <c r="E343" s="213" t="s">
        <v>1</v>
      </c>
      <c r="F343" s="214" t="s">
        <v>569</v>
      </c>
      <c r="G343" s="211"/>
      <c r="H343" s="215">
        <v>44.3</v>
      </c>
      <c r="I343" s="216"/>
      <c r="J343" s="211"/>
      <c r="K343" s="211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162</v>
      </c>
      <c r="AU343" s="221" t="s">
        <v>160</v>
      </c>
      <c r="AV343" s="13" t="s">
        <v>160</v>
      </c>
      <c r="AW343" s="13" t="s">
        <v>29</v>
      </c>
      <c r="AX343" s="13" t="s">
        <v>82</v>
      </c>
      <c r="AY343" s="221" t="s">
        <v>153</v>
      </c>
    </row>
    <row r="344" spans="1:65" s="2" customFormat="1" ht="16.5" customHeight="1">
      <c r="A344" s="34"/>
      <c r="B344" s="35"/>
      <c r="C344" s="196" t="s">
        <v>570</v>
      </c>
      <c r="D344" s="196" t="s">
        <v>155</v>
      </c>
      <c r="E344" s="197" t="s">
        <v>571</v>
      </c>
      <c r="F344" s="198" t="s">
        <v>572</v>
      </c>
      <c r="G344" s="199" t="s">
        <v>314</v>
      </c>
      <c r="H344" s="200">
        <v>10</v>
      </c>
      <c r="I344" s="201"/>
      <c r="J344" s="200">
        <f>ROUND(I344*H344,3)</f>
        <v>0</v>
      </c>
      <c r="K344" s="202"/>
      <c r="L344" s="39"/>
      <c r="M344" s="203" t="s">
        <v>1</v>
      </c>
      <c r="N344" s="204" t="s">
        <v>40</v>
      </c>
      <c r="O344" s="75"/>
      <c r="P344" s="205">
        <f>O344*H344</f>
        <v>0</v>
      </c>
      <c r="Q344" s="205">
        <v>5.1999999999999998E-3</v>
      </c>
      <c r="R344" s="205">
        <f>Q344*H344</f>
        <v>5.1999999999999998E-2</v>
      </c>
      <c r="S344" s="205">
        <v>0</v>
      </c>
      <c r="T344" s="206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207" t="s">
        <v>241</v>
      </c>
      <c r="AT344" s="207" t="s">
        <v>155</v>
      </c>
      <c r="AU344" s="207" t="s">
        <v>160</v>
      </c>
      <c r="AY344" s="17" t="s">
        <v>153</v>
      </c>
      <c r="BE344" s="208">
        <f>IF(N344="základná",J344,0)</f>
        <v>0</v>
      </c>
      <c r="BF344" s="208">
        <f>IF(N344="znížená",J344,0)</f>
        <v>0</v>
      </c>
      <c r="BG344" s="208">
        <f>IF(N344="zákl. prenesená",J344,0)</f>
        <v>0</v>
      </c>
      <c r="BH344" s="208">
        <f>IF(N344="zníž. prenesená",J344,0)</f>
        <v>0</v>
      </c>
      <c r="BI344" s="208">
        <f>IF(N344="nulová",J344,0)</f>
        <v>0</v>
      </c>
      <c r="BJ344" s="17" t="s">
        <v>160</v>
      </c>
      <c r="BK344" s="209">
        <f>ROUND(I344*H344,3)</f>
        <v>0</v>
      </c>
      <c r="BL344" s="17" t="s">
        <v>241</v>
      </c>
      <c r="BM344" s="207" t="s">
        <v>573</v>
      </c>
    </row>
    <row r="345" spans="1:65" s="2" customFormat="1" ht="24.15" customHeight="1">
      <c r="A345" s="34"/>
      <c r="B345" s="35"/>
      <c r="C345" s="196" t="s">
        <v>574</v>
      </c>
      <c r="D345" s="196" t="s">
        <v>155</v>
      </c>
      <c r="E345" s="197" t="s">
        <v>575</v>
      </c>
      <c r="F345" s="198" t="s">
        <v>576</v>
      </c>
      <c r="G345" s="199" t="s">
        <v>233</v>
      </c>
      <c r="H345" s="200">
        <v>322</v>
      </c>
      <c r="I345" s="201"/>
      <c r="J345" s="200">
        <f>ROUND(I345*H345,3)</f>
        <v>0</v>
      </c>
      <c r="K345" s="202"/>
      <c r="L345" s="39"/>
      <c r="M345" s="203" t="s">
        <v>1</v>
      </c>
      <c r="N345" s="204" t="s">
        <v>40</v>
      </c>
      <c r="O345" s="75"/>
      <c r="P345" s="205">
        <f>O345*H345</f>
        <v>0</v>
      </c>
      <c r="Q345" s="205">
        <v>1.9000000000000001E-4</v>
      </c>
      <c r="R345" s="205">
        <f>Q345*H345</f>
        <v>6.1180000000000005E-2</v>
      </c>
      <c r="S345" s="205">
        <v>0</v>
      </c>
      <c r="T345" s="206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207" t="s">
        <v>241</v>
      </c>
      <c r="AT345" s="207" t="s">
        <v>155</v>
      </c>
      <c r="AU345" s="207" t="s">
        <v>160</v>
      </c>
      <c r="AY345" s="17" t="s">
        <v>153</v>
      </c>
      <c r="BE345" s="208">
        <f>IF(N345="základná",J345,0)</f>
        <v>0</v>
      </c>
      <c r="BF345" s="208">
        <f>IF(N345="znížená",J345,0)</f>
        <v>0</v>
      </c>
      <c r="BG345" s="208">
        <f>IF(N345="zákl. prenesená",J345,0)</f>
        <v>0</v>
      </c>
      <c r="BH345" s="208">
        <f>IF(N345="zníž. prenesená",J345,0)</f>
        <v>0</v>
      </c>
      <c r="BI345" s="208">
        <f>IF(N345="nulová",J345,0)</f>
        <v>0</v>
      </c>
      <c r="BJ345" s="17" t="s">
        <v>160</v>
      </c>
      <c r="BK345" s="209">
        <f>ROUND(I345*H345,3)</f>
        <v>0</v>
      </c>
      <c r="BL345" s="17" t="s">
        <v>241</v>
      </c>
      <c r="BM345" s="207" t="s">
        <v>577</v>
      </c>
    </row>
    <row r="346" spans="1:65" s="2" customFormat="1" ht="24.15" customHeight="1">
      <c r="A346" s="34"/>
      <c r="B346" s="35"/>
      <c r="C346" s="196" t="s">
        <v>578</v>
      </c>
      <c r="D346" s="196" t="s">
        <v>155</v>
      </c>
      <c r="E346" s="197" t="s">
        <v>579</v>
      </c>
      <c r="F346" s="198" t="s">
        <v>580</v>
      </c>
      <c r="G346" s="199" t="s">
        <v>359</v>
      </c>
      <c r="H346" s="201"/>
      <c r="I346" s="201"/>
      <c r="J346" s="200">
        <f>ROUND(I346*H346,3)</f>
        <v>0</v>
      </c>
      <c r="K346" s="202"/>
      <c r="L346" s="39"/>
      <c r="M346" s="203" t="s">
        <v>1</v>
      </c>
      <c r="N346" s="204" t="s">
        <v>40</v>
      </c>
      <c r="O346" s="75"/>
      <c r="P346" s="205">
        <f>O346*H346</f>
        <v>0</v>
      </c>
      <c r="Q346" s="205">
        <v>0</v>
      </c>
      <c r="R346" s="205">
        <f>Q346*H346</f>
        <v>0</v>
      </c>
      <c r="S346" s="205">
        <v>0</v>
      </c>
      <c r="T346" s="206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207" t="s">
        <v>241</v>
      </c>
      <c r="AT346" s="207" t="s">
        <v>155</v>
      </c>
      <c r="AU346" s="207" t="s">
        <v>160</v>
      </c>
      <c r="AY346" s="17" t="s">
        <v>153</v>
      </c>
      <c r="BE346" s="208">
        <f>IF(N346="základná",J346,0)</f>
        <v>0</v>
      </c>
      <c r="BF346" s="208">
        <f>IF(N346="znížená",J346,0)</f>
        <v>0</v>
      </c>
      <c r="BG346" s="208">
        <f>IF(N346="zákl. prenesená",J346,0)</f>
        <v>0</v>
      </c>
      <c r="BH346" s="208">
        <f>IF(N346="zníž. prenesená",J346,0)</f>
        <v>0</v>
      </c>
      <c r="BI346" s="208">
        <f>IF(N346="nulová",J346,0)</f>
        <v>0</v>
      </c>
      <c r="BJ346" s="17" t="s">
        <v>160</v>
      </c>
      <c r="BK346" s="209">
        <f>ROUND(I346*H346,3)</f>
        <v>0</v>
      </c>
      <c r="BL346" s="17" t="s">
        <v>241</v>
      </c>
      <c r="BM346" s="207" t="s">
        <v>581</v>
      </c>
    </row>
    <row r="347" spans="1:65" s="12" customFormat="1" ht="22.8" customHeight="1">
      <c r="B347" s="181"/>
      <c r="C347" s="182"/>
      <c r="D347" s="183" t="s">
        <v>73</v>
      </c>
      <c r="E347" s="194" t="s">
        <v>582</v>
      </c>
      <c r="F347" s="194" t="s">
        <v>583</v>
      </c>
      <c r="G347" s="182"/>
      <c r="H347" s="182"/>
      <c r="I347" s="185"/>
      <c r="J347" s="195">
        <f>BK347</f>
        <v>0</v>
      </c>
      <c r="K347" s="182"/>
      <c r="L347" s="186"/>
      <c r="M347" s="187"/>
      <c r="N347" s="188"/>
      <c r="O347" s="188"/>
      <c r="P347" s="189">
        <f>SUM(P348:P367)</f>
        <v>0</v>
      </c>
      <c r="Q347" s="188"/>
      <c r="R347" s="189">
        <f>SUM(R348:R367)</f>
        <v>1.4930380000000003</v>
      </c>
      <c r="S347" s="188"/>
      <c r="T347" s="190">
        <f>SUM(T348:T367)</f>
        <v>0</v>
      </c>
      <c r="AR347" s="191" t="s">
        <v>160</v>
      </c>
      <c r="AT347" s="192" t="s">
        <v>73</v>
      </c>
      <c r="AU347" s="192" t="s">
        <v>82</v>
      </c>
      <c r="AY347" s="191" t="s">
        <v>153</v>
      </c>
      <c r="BK347" s="193">
        <f>SUM(BK348:BK367)</f>
        <v>0</v>
      </c>
    </row>
    <row r="348" spans="1:65" s="2" customFormat="1" ht="33" customHeight="1">
      <c r="A348" s="34"/>
      <c r="B348" s="35"/>
      <c r="C348" s="196" t="s">
        <v>584</v>
      </c>
      <c r="D348" s="196" t="s">
        <v>155</v>
      </c>
      <c r="E348" s="197" t="s">
        <v>585</v>
      </c>
      <c r="F348" s="198" t="s">
        <v>586</v>
      </c>
      <c r="G348" s="199" t="s">
        <v>233</v>
      </c>
      <c r="H348" s="200">
        <v>170</v>
      </c>
      <c r="I348" s="201"/>
      <c r="J348" s="200">
        <f>ROUND(I348*H348,3)</f>
        <v>0</v>
      </c>
      <c r="K348" s="202"/>
      <c r="L348" s="39"/>
      <c r="M348" s="203" t="s">
        <v>1</v>
      </c>
      <c r="N348" s="204" t="s">
        <v>40</v>
      </c>
      <c r="O348" s="75"/>
      <c r="P348" s="205">
        <f>O348*H348</f>
        <v>0</v>
      </c>
      <c r="Q348" s="205">
        <v>4.0000000000000003E-5</v>
      </c>
      <c r="R348" s="205">
        <f>Q348*H348</f>
        <v>6.8000000000000005E-3</v>
      </c>
      <c r="S348" s="205">
        <v>0</v>
      </c>
      <c r="T348" s="206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207" t="s">
        <v>241</v>
      </c>
      <c r="AT348" s="207" t="s">
        <v>155</v>
      </c>
      <c r="AU348" s="207" t="s">
        <v>160</v>
      </c>
      <c r="AY348" s="17" t="s">
        <v>153</v>
      </c>
      <c r="BE348" s="208">
        <f>IF(N348="základná",J348,0)</f>
        <v>0</v>
      </c>
      <c r="BF348" s="208">
        <f>IF(N348="znížená",J348,0)</f>
        <v>0</v>
      </c>
      <c r="BG348" s="208">
        <f>IF(N348="zákl. prenesená",J348,0)</f>
        <v>0</v>
      </c>
      <c r="BH348" s="208">
        <f>IF(N348="zníž. prenesená",J348,0)</f>
        <v>0</v>
      </c>
      <c r="BI348" s="208">
        <f>IF(N348="nulová",J348,0)</f>
        <v>0</v>
      </c>
      <c r="BJ348" s="17" t="s">
        <v>160</v>
      </c>
      <c r="BK348" s="209">
        <f>ROUND(I348*H348,3)</f>
        <v>0</v>
      </c>
      <c r="BL348" s="17" t="s">
        <v>241</v>
      </c>
      <c r="BM348" s="207" t="s">
        <v>587</v>
      </c>
    </row>
    <row r="349" spans="1:65" s="2" customFormat="1" ht="16.5" customHeight="1">
      <c r="A349" s="34"/>
      <c r="B349" s="35"/>
      <c r="C349" s="243" t="s">
        <v>588</v>
      </c>
      <c r="D349" s="243" t="s">
        <v>208</v>
      </c>
      <c r="E349" s="244" t="s">
        <v>589</v>
      </c>
      <c r="F349" s="245" t="s">
        <v>590</v>
      </c>
      <c r="G349" s="246" t="s">
        <v>233</v>
      </c>
      <c r="H349" s="247">
        <v>176.8</v>
      </c>
      <c r="I349" s="248"/>
      <c r="J349" s="247">
        <f>ROUND(I349*H349,3)</f>
        <v>0</v>
      </c>
      <c r="K349" s="249"/>
      <c r="L349" s="250"/>
      <c r="M349" s="251" t="s">
        <v>1</v>
      </c>
      <c r="N349" s="252" t="s">
        <v>40</v>
      </c>
      <c r="O349" s="75"/>
      <c r="P349" s="205">
        <f>O349*H349</f>
        <v>0</v>
      </c>
      <c r="Q349" s="205">
        <v>8.3599999999999994E-3</v>
      </c>
      <c r="R349" s="205">
        <f>Q349*H349</f>
        <v>1.478048</v>
      </c>
      <c r="S349" s="205">
        <v>0</v>
      </c>
      <c r="T349" s="206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207" t="s">
        <v>334</v>
      </c>
      <c r="AT349" s="207" t="s">
        <v>208</v>
      </c>
      <c r="AU349" s="207" t="s">
        <v>160</v>
      </c>
      <c r="AY349" s="17" t="s">
        <v>153</v>
      </c>
      <c r="BE349" s="208">
        <f>IF(N349="základná",J349,0)</f>
        <v>0</v>
      </c>
      <c r="BF349" s="208">
        <f>IF(N349="znížená",J349,0)</f>
        <v>0</v>
      </c>
      <c r="BG349" s="208">
        <f>IF(N349="zákl. prenesená",J349,0)</f>
        <v>0</v>
      </c>
      <c r="BH349" s="208">
        <f>IF(N349="zníž. prenesená",J349,0)</f>
        <v>0</v>
      </c>
      <c r="BI349" s="208">
        <f>IF(N349="nulová",J349,0)</f>
        <v>0</v>
      </c>
      <c r="BJ349" s="17" t="s">
        <v>160</v>
      </c>
      <c r="BK349" s="209">
        <f>ROUND(I349*H349,3)</f>
        <v>0</v>
      </c>
      <c r="BL349" s="17" t="s">
        <v>241</v>
      </c>
      <c r="BM349" s="207" t="s">
        <v>591</v>
      </c>
    </row>
    <row r="350" spans="1:65" s="13" customFormat="1" ht="10.199999999999999">
      <c r="B350" s="210"/>
      <c r="C350" s="211"/>
      <c r="D350" s="212" t="s">
        <v>162</v>
      </c>
      <c r="E350" s="211"/>
      <c r="F350" s="214" t="s">
        <v>592</v>
      </c>
      <c r="G350" s="211"/>
      <c r="H350" s="215">
        <v>176.8</v>
      </c>
      <c r="I350" s="216"/>
      <c r="J350" s="211"/>
      <c r="K350" s="211"/>
      <c r="L350" s="217"/>
      <c r="M350" s="218"/>
      <c r="N350" s="219"/>
      <c r="O350" s="219"/>
      <c r="P350" s="219"/>
      <c r="Q350" s="219"/>
      <c r="R350" s="219"/>
      <c r="S350" s="219"/>
      <c r="T350" s="220"/>
      <c r="AT350" s="221" t="s">
        <v>162</v>
      </c>
      <c r="AU350" s="221" t="s">
        <v>160</v>
      </c>
      <c r="AV350" s="13" t="s">
        <v>160</v>
      </c>
      <c r="AW350" s="13" t="s">
        <v>4</v>
      </c>
      <c r="AX350" s="13" t="s">
        <v>82</v>
      </c>
      <c r="AY350" s="221" t="s">
        <v>153</v>
      </c>
    </row>
    <row r="351" spans="1:65" s="2" customFormat="1" ht="24.15" customHeight="1">
      <c r="A351" s="34"/>
      <c r="B351" s="35"/>
      <c r="C351" s="196" t="s">
        <v>593</v>
      </c>
      <c r="D351" s="196" t="s">
        <v>155</v>
      </c>
      <c r="E351" s="197" t="s">
        <v>594</v>
      </c>
      <c r="F351" s="198" t="s">
        <v>595</v>
      </c>
      <c r="G351" s="199" t="s">
        <v>314</v>
      </c>
      <c r="H351" s="200">
        <v>4</v>
      </c>
      <c r="I351" s="201"/>
      <c r="J351" s="200">
        <f t="shared" ref="J351:J367" si="10">ROUND(I351*H351,3)</f>
        <v>0</v>
      </c>
      <c r="K351" s="202"/>
      <c r="L351" s="39"/>
      <c r="M351" s="203" t="s">
        <v>1</v>
      </c>
      <c r="N351" s="204" t="s">
        <v>40</v>
      </c>
      <c r="O351" s="75"/>
      <c r="P351" s="205">
        <f t="shared" ref="P351:P367" si="11">O351*H351</f>
        <v>0</v>
      </c>
      <c r="Q351" s="205">
        <v>2.1000000000000001E-4</v>
      </c>
      <c r="R351" s="205">
        <f t="shared" ref="R351:R367" si="12">Q351*H351</f>
        <v>8.4000000000000003E-4</v>
      </c>
      <c r="S351" s="205">
        <v>0</v>
      </c>
      <c r="T351" s="206">
        <f t="shared" ref="T351:T367" si="13"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207" t="s">
        <v>241</v>
      </c>
      <c r="AT351" s="207" t="s">
        <v>155</v>
      </c>
      <c r="AU351" s="207" t="s">
        <v>160</v>
      </c>
      <c r="AY351" s="17" t="s">
        <v>153</v>
      </c>
      <c r="BE351" s="208">
        <f t="shared" ref="BE351:BE367" si="14">IF(N351="základná",J351,0)</f>
        <v>0</v>
      </c>
      <c r="BF351" s="208">
        <f t="shared" ref="BF351:BF367" si="15">IF(N351="znížená",J351,0)</f>
        <v>0</v>
      </c>
      <c r="BG351" s="208">
        <f t="shared" ref="BG351:BG367" si="16">IF(N351="zákl. prenesená",J351,0)</f>
        <v>0</v>
      </c>
      <c r="BH351" s="208">
        <f t="shared" ref="BH351:BH367" si="17">IF(N351="zníž. prenesená",J351,0)</f>
        <v>0</v>
      </c>
      <c r="BI351" s="208">
        <f t="shared" ref="BI351:BI367" si="18">IF(N351="nulová",J351,0)</f>
        <v>0</v>
      </c>
      <c r="BJ351" s="17" t="s">
        <v>160</v>
      </c>
      <c r="BK351" s="209">
        <f t="shared" ref="BK351:BK367" si="19">ROUND(I351*H351,3)</f>
        <v>0</v>
      </c>
      <c r="BL351" s="17" t="s">
        <v>241</v>
      </c>
      <c r="BM351" s="207" t="s">
        <v>596</v>
      </c>
    </row>
    <row r="352" spans="1:65" s="2" customFormat="1" ht="24.15" customHeight="1">
      <c r="A352" s="34"/>
      <c r="B352" s="35"/>
      <c r="C352" s="196" t="s">
        <v>597</v>
      </c>
      <c r="D352" s="196" t="s">
        <v>155</v>
      </c>
      <c r="E352" s="197" t="s">
        <v>598</v>
      </c>
      <c r="F352" s="198" t="s">
        <v>599</v>
      </c>
      <c r="G352" s="199" t="s">
        <v>314</v>
      </c>
      <c r="H352" s="200">
        <v>5</v>
      </c>
      <c r="I352" s="201"/>
      <c r="J352" s="200">
        <f t="shared" si="10"/>
        <v>0</v>
      </c>
      <c r="K352" s="202"/>
      <c r="L352" s="39"/>
      <c r="M352" s="203" t="s">
        <v>1</v>
      </c>
      <c r="N352" s="204" t="s">
        <v>40</v>
      </c>
      <c r="O352" s="75"/>
      <c r="P352" s="205">
        <f t="shared" si="11"/>
        <v>0</v>
      </c>
      <c r="Q352" s="205">
        <v>2.1000000000000001E-4</v>
      </c>
      <c r="R352" s="205">
        <f t="shared" si="12"/>
        <v>1.0500000000000002E-3</v>
      </c>
      <c r="S352" s="205">
        <v>0</v>
      </c>
      <c r="T352" s="206">
        <f t="shared" si="13"/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207" t="s">
        <v>241</v>
      </c>
      <c r="AT352" s="207" t="s">
        <v>155</v>
      </c>
      <c r="AU352" s="207" t="s">
        <v>160</v>
      </c>
      <c r="AY352" s="17" t="s">
        <v>153</v>
      </c>
      <c r="BE352" s="208">
        <f t="shared" si="14"/>
        <v>0</v>
      </c>
      <c r="BF352" s="208">
        <f t="shared" si="15"/>
        <v>0</v>
      </c>
      <c r="BG352" s="208">
        <f t="shared" si="16"/>
        <v>0</v>
      </c>
      <c r="BH352" s="208">
        <f t="shared" si="17"/>
        <v>0</v>
      </c>
      <c r="BI352" s="208">
        <f t="shared" si="18"/>
        <v>0</v>
      </c>
      <c r="BJ352" s="17" t="s">
        <v>160</v>
      </c>
      <c r="BK352" s="209">
        <f t="shared" si="19"/>
        <v>0</v>
      </c>
      <c r="BL352" s="17" t="s">
        <v>241</v>
      </c>
      <c r="BM352" s="207" t="s">
        <v>600</v>
      </c>
    </row>
    <row r="353" spans="1:65" s="2" customFormat="1" ht="24.15" customHeight="1">
      <c r="A353" s="34"/>
      <c r="B353" s="35"/>
      <c r="C353" s="196" t="s">
        <v>601</v>
      </c>
      <c r="D353" s="196" t="s">
        <v>155</v>
      </c>
      <c r="E353" s="197" t="s">
        <v>602</v>
      </c>
      <c r="F353" s="198" t="s">
        <v>603</v>
      </c>
      <c r="G353" s="199" t="s">
        <v>314</v>
      </c>
      <c r="H353" s="200">
        <v>1</v>
      </c>
      <c r="I353" s="201"/>
      <c r="J353" s="200">
        <f t="shared" si="10"/>
        <v>0</v>
      </c>
      <c r="K353" s="202"/>
      <c r="L353" s="39"/>
      <c r="M353" s="203" t="s">
        <v>1</v>
      </c>
      <c r="N353" s="204" t="s">
        <v>40</v>
      </c>
      <c r="O353" s="75"/>
      <c r="P353" s="205">
        <f t="shared" si="11"/>
        <v>0</v>
      </c>
      <c r="Q353" s="205">
        <v>2.1000000000000001E-4</v>
      </c>
      <c r="R353" s="205">
        <f t="shared" si="12"/>
        <v>2.1000000000000001E-4</v>
      </c>
      <c r="S353" s="205">
        <v>0</v>
      </c>
      <c r="T353" s="206">
        <f t="shared" si="13"/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07" t="s">
        <v>241</v>
      </c>
      <c r="AT353" s="207" t="s">
        <v>155</v>
      </c>
      <c r="AU353" s="207" t="s">
        <v>160</v>
      </c>
      <c r="AY353" s="17" t="s">
        <v>153</v>
      </c>
      <c r="BE353" s="208">
        <f t="shared" si="14"/>
        <v>0</v>
      </c>
      <c r="BF353" s="208">
        <f t="shared" si="15"/>
        <v>0</v>
      </c>
      <c r="BG353" s="208">
        <f t="shared" si="16"/>
        <v>0</v>
      </c>
      <c r="BH353" s="208">
        <f t="shared" si="17"/>
        <v>0</v>
      </c>
      <c r="BI353" s="208">
        <f t="shared" si="18"/>
        <v>0</v>
      </c>
      <c r="BJ353" s="17" t="s">
        <v>160</v>
      </c>
      <c r="BK353" s="209">
        <f t="shared" si="19"/>
        <v>0</v>
      </c>
      <c r="BL353" s="17" t="s">
        <v>241</v>
      </c>
      <c r="BM353" s="207" t="s">
        <v>604</v>
      </c>
    </row>
    <row r="354" spans="1:65" s="2" customFormat="1" ht="24.15" customHeight="1">
      <c r="A354" s="34"/>
      <c r="B354" s="35"/>
      <c r="C354" s="196" t="s">
        <v>605</v>
      </c>
      <c r="D354" s="196" t="s">
        <v>155</v>
      </c>
      <c r="E354" s="197" t="s">
        <v>606</v>
      </c>
      <c r="F354" s="198" t="s">
        <v>607</v>
      </c>
      <c r="G354" s="199" t="s">
        <v>314</v>
      </c>
      <c r="H354" s="200">
        <v>6</v>
      </c>
      <c r="I354" s="201"/>
      <c r="J354" s="200">
        <f t="shared" si="10"/>
        <v>0</v>
      </c>
      <c r="K354" s="202"/>
      <c r="L354" s="39"/>
      <c r="M354" s="203" t="s">
        <v>1</v>
      </c>
      <c r="N354" s="204" t="s">
        <v>40</v>
      </c>
      <c r="O354" s="75"/>
      <c r="P354" s="205">
        <f t="shared" si="11"/>
        <v>0</v>
      </c>
      <c r="Q354" s="205">
        <v>2.1000000000000001E-4</v>
      </c>
      <c r="R354" s="205">
        <f t="shared" si="12"/>
        <v>1.2600000000000001E-3</v>
      </c>
      <c r="S354" s="205">
        <v>0</v>
      </c>
      <c r="T354" s="206">
        <f t="shared" si="13"/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207" t="s">
        <v>241</v>
      </c>
      <c r="AT354" s="207" t="s">
        <v>155</v>
      </c>
      <c r="AU354" s="207" t="s">
        <v>160</v>
      </c>
      <c r="AY354" s="17" t="s">
        <v>153</v>
      </c>
      <c r="BE354" s="208">
        <f t="shared" si="14"/>
        <v>0</v>
      </c>
      <c r="BF354" s="208">
        <f t="shared" si="15"/>
        <v>0</v>
      </c>
      <c r="BG354" s="208">
        <f t="shared" si="16"/>
        <v>0</v>
      </c>
      <c r="BH354" s="208">
        <f t="shared" si="17"/>
        <v>0</v>
      </c>
      <c r="BI354" s="208">
        <f t="shared" si="18"/>
        <v>0</v>
      </c>
      <c r="BJ354" s="17" t="s">
        <v>160</v>
      </c>
      <c r="BK354" s="209">
        <f t="shared" si="19"/>
        <v>0</v>
      </c>
      <c r="BL354" s="17" t="s">
        <v>241</v>
      </c>
      <c r="BM354" s="207" t="s">
        <v>608</v>
      </c>
    </row>
    <row r="355" spans="1:65" s="2" customFormat="1" ht="24.15" customHeight="1">
      <c r="A355" s="34"/>
      <c r="B355" s="35"/>
      <c r="C355" s="196" t="s">
        <v>609</v>
      </c>
      <c r="D355" s="196" t="s">
        <v>155</v>
      </c>
      <c r="E355" s="197" t="s">
        <v>610</v>
      </c>
      <c r="F355" s="198" t="s">
        <v>611</v>
      </c>
      <c r="G355" s="199" t="s">
        <v>314</v>
      </c>
      <c r="H355" s="200">
        <v>2</v>
      </c>
      <c r="I355" s="201"/>
      <c r="J355" s="200">
        <f t="shared" si="10"/>
        <v>0</v>
      </c>
      <c r="K355" s="202"/>
      <c r="L355" s="39"/>
      <c r="M355" s="203" t="s">
        <v>1</v>
      </c>
      <c r="N355" s="204" t="s">
        <v>40</v>
      </c>
      <c r="O355" s="75"/>
      <c r="P355" s="205">
        <f t="shared" si="11"/>
        <v>0</v>
      </c>
      <c r="Q355" s="205">
        <v>2.1000000000000001E-4</v>
      </c>
      <c r="R355" s="205">
        <f t="shared" si="12"/>
        <v>4.2000000000000002E-4</v>
      </c>
      <c r="S355" s="205">
        <v>0</v>
      </c>
      <c r="T355" s="206">
        <f t="shared" si="13"/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207" t="s">
        <v>241</v>
      </c>
      <c r="AT355" s="207" t="s">
        <v>155</v>
      </c>
      <c r="AU355" s="207" t="s">
        <v>160</v>
      </c>
      <c r="AY355" s="17" t="s">
        <v>153</v>
      </c>
      <c r="BE355" s="208">
        <f t="shared" si="14"/>
        <v>0</v>
      </c>
      <c r="BF355" s="208">
        <f t="shared" si="15"/>
        <v>0</v>
      </c>
      <c r="BG355" s="208">
        <f t="shared" si="16"/>
        <v>0</v>
      </c>
      <c r="BH355" s="208">
        <f t="shared" si="17"/>
        <v>0</v>
      </c>
      <c r="BI355" s="208">
        <f t="shared" si="18"/>
        <v>0</v>
      </c>
      <c r="BJ355" s="17" t="s">
        <v>160</v>
      </c>
      <c r="BK355" s="209">
        <f t="shared" si="19"/>
        <v>0</v>
      </c>
      <c r="BL355" s="17" t="s">
        <v>241</v>
      </c>
      <c r="BM355" s="207" t="s">
        <v>612</v>
      </c>
    </row>
    <row r="356" spans="1:65" s="2" customFormat="1" ht="24.15" customHeight="1">
      <c r="A356" s="34"/>
      <c r="B356" s="35"/>
      <c r="C356" s="196" t="s">
        <v>613</v>
      </c>
      <c r="D356" s="196" t="s">
        <v>155</v>
      </c>
      <c r="E356" s="197" t="s">
        <v>614</v>
      </c>
      <c r="F356" s="198" t="s">
        <v>615</v>
      </c>
      <c r="G356" s="199" t="s">
        <v>314</v>
      </c>
      <c r="H356" s="200">
        <v>1</v>
      </c>
      <c r="I356" s="201"/>
      <c r="J356" s="200">
        <f t="shared" si="10"/>
        <v>0</v>
      </c>
      <c r="K356" s="202"/>
      <c r="L356" s="39"/>
      <c r="M356" s="203" t="s">
        <v>1</v>
      </c>
      <c r="N356" s="204" t="s">
        <v>40</v>
      </c>
      <c r="O356" s="75"/>
      <c r="P356" s="205">
        <f t="shared" si="11"/>
        <v>0</v>
      </c>
      <c r="Q356" s="205">
        <v>2.1000000000000001E-4</v>
      </c>
      <c r="R356" s="205">
        <f t="shared" si="12"/>
        <v>2.1000000000000001E-4</v>
      </c>
      <c r="S356" s="205">
        <v>0</v>
      </c>
      <c r="T356" s="206">
        <f t="shared" si="13"/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207" t="s">
        <v>241</v>
      </c>
      <c r="AT356" s="207" t="s">
        <v>155</v>
      </c>
      <c r="AU356" s="207" t="s">
        <v>160</v>
      </c>
      <c r="AY356" s="17" t="s">
        <v>153</v>
      </c>
      <c r="BE356" s="208">
        <f t="shared" si="14"/>
        <v>0</v>
      </c>
      <c r="BF356" s="208">
        <f t="shared" si="15"/>
        <v>0</v>
      </c>
      <c r="BG356" s="208">
        <f t="shared" si="16"/>
        <v>0</v>
      </c>
      <c r="BH356" s="208">
        <f t="shared" si="17"/>
        <v>0</v>
      </c>
      <c r="BI356" s="208">
        <f t="shared" si="18"/>
        <v>0</v>
      </c>
      <c r="BJ356" s="17" t="s">
        <v>160</v>
      </c>
      <c r="BK356" s="209">
        <f t="shared" si="19"/>
        <v>0</v>
      </c>
      <c r="BL356" s="17" t="s">
        <v>241</v>
      </c>
      <c r="BM356" s="207" t="s">
        <v>616</v>
      </c>
    </row>
    <row r="357" spans="1:65" s="2" customFormat="1" ht="24.15" customHeight="1">
      <c r="A357" s="34"/>
      <c r="B357" s="35"/>
      <c r="C357" s="196" t="s">
        <v>617</v>
      </c>
      <c r="D357" s="196" t="s">
        <v>155</v>
      </c>
      <c r="E357" s="197" t="s">
        <v>618</v>
      </c>
      <c r="F357" s="198" t="s">
        <v>619</v>
      </c>
      <c r="G357" s="199" t="s">
        <v>314</v>
      </c>
      <c r="H357" s="200">
        <v>1</v>
      </c>
      <c r="I357" s="201"/>
      <c r="J357" s="200">
        <f t="shared" si="10"/>
        <v>0</v>
      </c>
      <c r="K357" s="202"/>
      <c r="L357" s="39"/>
      <c r="M357" s="203" t="s">
        <v>1</v>
      </c>
      <c r="N357" s="204" t="s">
        <v>40</v>
      </c>
      <c r="O357" s="75"/>
      <c r="P357" s="205">
        <f t="shared" si="11"/>
        <v>0</v>
      </c>
      <c r="Q357" s="205">
        <v>2.1000000000000001E-4</v>
      </c>
      <c r="R357" s="205">
        <f t="shared" si="12"/>
        <v>2.1000000000000001E-4</v>
      </c>
      <c r="S357" s="205">
        <v>0</v>
      </c>
      <c r="T357" s="206">
        <f t="shared" si="13"/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207" t="s">
        <v>241</v>
      </c>
      <c r="AT357" s="207" t="s">
        <v>155</v>
      </c>
      <c r="AU357" s="207" t="s">
        <v>160</v>
      </c>
      <c r="AY357" s="17" t="s">
        <v>153</v>
      </c>
      <c r="BE357" s="208">
        <f t="shared" si="14"/>
        <v>0</v>
      </c>
      <c r="BF357" s="208">
        <f t="shared" si="15"/>
        <v>0</v>
      </c>
      <c r="BG357" s="208">
        <f t="shared" si="16"/>
        <v>0</v>
      </c>
      <c r="BH357" s="208">
        <f t="shared" si="17"/>
        <v>0</v>
      </c>
      <c r="BI357" s="208">
        <f t="shared" si="18"/>
        <v>0</v>
      </c>
      <c r="BJ357" s="17" t="s">
        <v>160</v>
      </c>
      <c r="BK357" s="209">
        <f t="shared" si="19"/>
        <v>0</v>
      </c>
      <c r="BL357" s="17" t="s">
        <v>241</v>
      </c>
      <c r="BM357" s="207" t="s">
        <v>620</v>
      </c>
    </row>
    <row r="358" spans="1:65" s="2" customFormat="1" ht="24.15" customHeight="1">
      <c r="A358" s="34"/>
      <c r="B358" s="35"/>
      <c r="C358" s="196" t="s">
        <v>621</v>
      </c>
      <c r="D358" s="196" t="s">
        <v>155</v>
      </c>
      <c r="E358" s="197" t="s">
        <v>622</v>
      </c>
      <c r="F358" s="198" t="s">
        <v>623</v>
      </c>
      <c r="G358" s="199" t="s">
        <v>314</v>
      </c>
      <c r="H358" s="200">
        <v>1</v>
      </c>
      <c r="I358" s="201"/>
      <c r="J358" s="200">
        <f t="shared" si="10"/>
        <v>0</v>
      </c>
      <c r="K358" s="202"/>
      <c r="L358" s="39"/>
      <c r="M358" s="203" t="s">
        <v>1</v>
      </c>
      <c r="N358" s="204" t="s">
        <v>40</v>
      </c>
      <c r="O358" s="75"/>
      <c r="P358" s="205">
        <f t="shared" si="11"/>
        <v>0</v>
      </c>
      <c r="Q358" s="205">
        <v>2.1000000000000001E-4</v>
      </c>
      <c r="R358" s="205">
        <f t="shared" si="12"/>
        <v>2.1000000000000001E-4</v>
      </c>
      <c r="S358" s="205">
        <v>0</v>
      </c>
      <c r="T358" s="206">
        <f t="shared" si="13"/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207" t="s">
        <v>241</v>
      </c>
      <c r="AT358" s="207" t="s">
        <v>155</v>
      </c>
      <c r="AU358" s="207" t="s">
        <v>160</v>
      </c>
      <c r="AY358" s="17" t="s">
        <v>153</v>
      </c>
      <c r="BE358" s="208">
        <f t="shared" si="14"/>
        <v>0</v>
      </c>
      <c r="BF358" s="208">
        <f t="shared" si="15"/>
        <v>0</v>
      </c>
      <c r="BG358" s="208">
        <f t="shared" si="16"/>
        <v>0</v>
      </c>
      <c r="BH358" s="208">
        <f t="shared" si="17"/>
        <v>0</v>
      </c>
      <c r="BI358" s="208">
        <f t="shared" si="18"/>
        <v>0</v>
      </c>
      <c r="BJ358" s="17" t="s">
        <v>160</v>
      </c>
      <c r="BK358" s="209">
        <f t="shared" si="19"/>
        <v>0</v>
      </c>
      <c r="BL358" s="17" t="s">
        <v>241</v>
      </c>
      <c r="BM358" s="207" t="s">
        <v>624</v>
      </c>
    </row>
    <row r="359" spans="1:65" s="2" customFormat="1" ht="24.15" customHeight="1">
      <c r="A359" s="34"/>
      <c r="B359" s="35"/>
      <c r="C359" s="196" t="s">
        <v>625</v>
      </c>
      <c r="D359" s="196" t="s">
        <v>155</v>
      </c>
      <c r="E359" s="197" t="s">
        <v>626</v>
      </c>
      <c r="F359" s="198" t="s">
        <v>627</v>
      </c>
      <c r="G359" s="199" t="s">
        <v>314</v>
      </c>
      <c r="H359" s="200">
        <v>1</v>
      </c>
      <c r="I359" s="201"/>
      <c r="J359" s="200">
        <f t="shared" si="10"/>
        <v>0</v>
      </c>
      <c r="K359" s="202"/>
      <c r="L359" s="39"/>
      <c r="M359" s="203" t="s">
        <v>1</v>
      </c>
      <c r="N359" s="204" t="s">
        <v>40</v>
      </c>
      <c r="O359" s="75"/>
      <c r="P359" s="205">
        <f t="shared" si="11"/>
        <v>0</v>
      </c>
      <c r="Q359" s="205">
        <v>2.1000000000000001E-4</v>
      </c>
      <c r="R359" s="205">
        <f t="shared" si="12"/>
        <v>2.1000000000000001E-4</v>
      </c>
      <c r="S359" s="205">
        <v>0</v>
      </c>
      <c r="T359" s="206">
        <f t="shared" si="13"/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207" t="s">
        <v>241</v>
      </c>
      <c r="AT359" s="207" t="s">
        <v>155</v>
      </c>
      <c r="AU359" s="207" t="s">
        <v>160</v>
      </c>
      <c r="AY359" s="17" t="s">
        <v>153</v>
      </c>
      <c r="BE359" s="208">
        <f t="shared" si="14"/>
        <v>0</v>
      </c>
      <c r="BF359" s="208">
        <f t="shared" si="15"/>
        <v>0</v>
      </c>
      <c r="BG359" s="208">
        <f t="shared" si="16"/>
        <v>0</v>
      </c>
      <c r="BH359" s="208">
        <f t="shared" si="17"/>
        <v>0</v>
      </c>
      <c r="BI359" s="208">
        <f t="shared" si="18"/>
        <v>0</v>
      </c>
      <c r="BJ359" s="17" t="s">
        <v>160</v>
      </c>
      <c r="BK359" s="209">
        <f t="shared" si="19"/>
        <v>0</v>
      </c>
      <c r="BL359" s="17" t="s">
        <v>241</v>
      </c>
      <c r="BM359" s="207" t="s">
        <v>628</v>
      </c>
    </row>
    <row r="360" spans="1:65" s="2" customFormat="1" ht="16.5" customHeight="1">
      <c r="A360" s="34"/>
      <c r="B360" s="35"/>
      <c r="C360" s="196" t="s">
        <v>629</v>
      </c>
      <c r="D360" s="196" t="s">
        <v>155</v>
      </c>
      <c r="E360" s="197" t="s">
        <v>630</v>
      </c>
      <c r="F360" s="198" t="s">
        <v>631</v>
      </c>
      <c r="G360" s="199" t="s">
        <v>314</v>
      </c>
      <c r="H360" s="200">
        <v>1</v>
      </c>
      <c r="I360" s="201"/>
      <c r="J360" s="200">
        <f t="shared" si="10"/>
        <v>0</v>
      </c>
      <c r="K360" s="202"/>
      <c r="L360" s="39"/>
      <c r="M360" s="203" t="s">
        <v>1</v>
      </c>
      <c r="N360" s="204" t="s">
        <v>40</v>
      </c>
      <c r="O360" s="75"/>
      <c r="P360" s="205">
        <f t="shared" si="11"/>
        <v>0</v>
      </c>
      <c r="Q360" s="205">
        <v>2.1000000000000001E-4</v>
      </c>
      <c r="R360" s="205">
        <f t="shared" si="12"/>
        <v>2.1000000000000001E-4</v>
      </c>
      <c r="S360" s="205">
        <v>0</v>
      </c>
      <c r="T360" s="206">
        <f t="shared" si="13"/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207" t="s">
        <v>241</v>
      </c>
      <c r="AT360" s="207" t="s">
        <v>155</v>
      </c>
      <c r="AU360" s="207" t="s">
        <v>160</v>
      </c>
      <c r="AY360" s="17" t="s">
        <v>153</v>
      </c>
      <c r="BE360" s="208">
        <f t="shared" si="14"/>
        <v>0</v>
      </c>
      <c r="BF360" s="208">
        <f t="shared" si="15"/>
        <v>0</v>
      </c>
      <c r="BG360" s="208">
        <f t="shared" si="16"/>
        <v>0</v>
      </c>
      <c r="BH360" s="208">
        <f t="shared" si="17"/>
        <v>0</v>
      </c>
      <c r="BI360" s="208">
        <f t="shared" si="18"/>
        <v>0</v>
      </c>
      <c r="BJ360" s="17" t="s">
        <v>160</v>
      </c>
      <c r="BK360" s="209">
        <f t="shared" si="19"/>
        <v>0</v>
      </c>
      <c r="BL360" s="17" t="s">
        <v>241</v>
      </c>
      <c r="BM360" s="207" t="s">
        <v>632</v>
      </c>
    </row>
    <row r="361" spans="1:65" s="2" customFormat="1" ht="16.5" customHeight="1">
      <c r="A361" s="34"/>
      <c r="B361" s="35"/>
      <c r="C361" s="196" t="s">
        <v>633</v>
      </c>
      <c r="D361" s="196" t="s">
        <v>155</v>
      </c>
      <c r="E361" s="197" t="s">
        <v>634</v>
      </c>
      <c r="F361" s="198" t="s">
        <v>635</v>
      </c>
      <c r="G361" s="199" t="s">
        <v>314</v>
      </c>
      <c r="H361" s="200">
        <v>1</v>
      </c>
      <c r="I361" s="201"/>
      <c r="J361" s="200">
        <f t="shared" si="10"/>
        <v>0</v>
      </c>
      <c r="K361" s="202"/>
      <c r="L361" s="39"/>
      <c r="M361" s="203" t="s">
        <v>1</v>
      </c>
      <c r="N361" s="204" t="s">
        <v>40</v>
      </c>
      <c r="O361" s="75"/>
      <c r="P361" s="205">
        <f t="shared" si="11"/>
        <v>0</v>
      </c>
      <c r="Q361" s="205">
        <v>2.1000000000000001E-4</v>
      </c>
      <c r="R361" s="205">
        <f t="shared" si="12"/>
        <v>2.1000000000000001E-4</v>
      </c>
      <c r="S361" s="205">
        <v>0</v>
      </c>
      <c r="T361" s="206">
        <f t="shared" si="13"/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207" t="s">
        <v>241</v>
      </c>
      <c r="AT361" s="207" t="s">
        <v>155</v>
      </c>
      <c r="AU361" s="207" t="s">
        <v>160</v>
      </c>
      <c r="AY361" s="17" t="s">
        <v>153</v>
      </c>
      <c r="BE361" s="208">
        <f t="shared" si="14"/>
        <v>0</v>
      </c>
      <c r="BF361" s="208">
        <f t="shared" si="15"/>
        <v>0</v>
      </c>
      <c r="BG361" s="208">
        <f t="shared" si="16"/>
        <v>0</v>
      </c>
      <c r="BH361" s="208">
        <f t="shared" si="17"/>
        <v>0</v>
      </c>
      <c r="BI361" s="208">
        <f t="shared" si="18"/>
        <v>0</v>
      </c>
      <c r="BJ361" s="17" t="s">
        <v>160</v>
      </c>
      <c r="BK361" s="209">
        <f t="shared" si="19"/>
        <v>0</v>
      </c>
      <c r="BL361" s="17" t="s">
        <v>241</v>
      </c>
      <c r="BM361" s="207" t="s">
        <v>636</v>
      </c>
    </row>
    <row r="362" spans="1:65" s="2" customFormat="1" ht="16.5" customHeight="1">
      <c r="A362" s="34"/>
      <c r="B362" s="35"/>
      <c r="C362" s="196" t="s">
        <v>637</v>
      </c>
      <c r="D362" s="196" t="s">
        <v>155</v>
      </c>
      <c r="E362" s="197" t="s">
        <v>638</v>
      </c>
      <c r="F362" s="198" t="s">
        <v>639</v>
      </c>
      <c r="G362" s="199" t="s">
        <v>314</v>
      </c>
      <c r="H362" s="200">
        <v>1</v>
      </c>
      <c r="I362" s="201"/>
      <c r="J362" s="200">
        <f t="shared" si="10"/>
        <v>0</v>
      </c>
      <c r="K362" s="202"/>
      <c r="L362" s="39"/>
      <c r="M362" s="203" t="s">
        <v>1</v>
      </c>
      <c r="N362" s="204" t="s">
        <v>40</v>
      </c>
      <c r="O362" s="75"/>
      <c r="P362" s="205">
        <f t="shared" si="11"/>
        <v>0</v>
      </c>
      <c r="Q362" s="205">
        <v>2.1000000000000001E-4</v>
      </c>
      <c r="R362" s="205">
        <f t="shared" si="12"/>
        <v>2.1000000000000001E-4</v>
      </c>
      <c r="S362" s="205">
        <v>0</v>
      </c>
      <c r="T362" s="206">
        <f t="shared" si="13"/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207" t="s">
        <v>241</v>
      </c>
      <c r="AT362" s="207" t="s">
        <v>155</v>
      </c>
      <c r="AU362" s="207" t="s">
        <v>160</v>
      </c>
      <c r="AY362" s="17" t="s">
        <v>153</v>
      </c>
      <c r="BE362" s="208">
        <f t="shared" si="14"/>
        <v>0</v>
      </c>
      <c r="BF362" s="208">
        <f t="shared" si="15"/>
        <v>0</v>
      </c>
      <c r="BG362" s="208">
        <f t="shared" si="16"/>
        <v>0</v>
      </c>
      <c r="BH362" s="208">
        <f t="shared" si="17"/>
        <v>0</v>
      </c>
      <c r="BI362" s="208">
        <f t="shared" si="18"/>
        <v>0</v>
      </c>
      <c r="BJ362" s="17" t="s">
        <v>160</v>
      </c>
      <c r="BK362" s="209">
        <f t="shared" si="19"/>
        <v>0</v>
      </c>
      <c r="BL362" s="17" t="s">
        <v>241</v>
      </c>
      <c r="BM362" s="207" t="s">
        <v>640</v>
      </c>
    </row>
    <row r="363" spans="1:65" s="2" customFormat="1" ht="16.5" customHeight="1">
      <c r="A363" s="34"/>
      <c r="B363" s="35"/>
      <c r="C363" s="196" t="s">
        <v>641</v>
      </c>
      <c r="D363" s="196" t="s">
        <v>155</v>
      </c>
      <c r="E363" s="197" t="s">
        <v>642</v>
      </c>
      <c r="F363" s="198" t="s">
        <v>643</v>
      </c>
      <c r="G363" s="199" t="s">
        <v>314</v>
      </c>
      <c r="H363" s="200">
        <v>4</v>
      </c>
      <c r="I363" s="201"/>
      <c r="J363" s="200">
        <f t="shared" si="10"/>
        <v>0</v>
      </c>
      <c r="K363" s="202"/>
      <c r="L363" s="39"/>
      <c r="M363" s="203" t="s">
        <v>1</v>
      </c>
      <c r="N363" s="204" t="s">
        <v>40</v>
      </c>
      <c r="O363" s="75"/>
      <c r="P363" s="205">
        <f t="shared" si="11"/>
        <v>0</v>
      </c>
      <c r="Q363" s="205">
        <v>2.1000000000000001E-4</v>
      </c>
      <c r="R363" s="205">
        <f t="shared" si="12"/>
        <v>8.4000000000000003E-4</v>
      </c>
      <c r="S363" s="205">
        <v>0</v>
      </c>
      <c r="T363" s="206">
        <f t="shared" si="13"/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207" t="s">
        <v>241</v>
      </c>
      <c r="AT363" s="207" t="s">
        <v>155</v>
      </c>
      <c r="AU363" s="207" t="s">
        <v>160</v>
      </c>
      <c r="AY363" s="17" t="s">
        <v>153</v>
      </c>
      <c r="BE363" s="208">
        <f t="shared" si="14"/>
        <v>0</v>
      </c>
      <c r="BF363" s="208">
        <f t="shared" si="15"/>
        <v>0</v>
      </c>
      <c r="BG363" s="208">
        <f t="shared" si="16"/>
        <v>0</v>
      </c>
      <c r="BH363" s="208">
        <f t="shared" si="17"/>
        <v>0</v>
      </c>
      <c r="BI363" s="208">
        <f t="shared" si="18"/>
        <v>0</v>
      </c>
      <c r="BJ363" s="17" t="s">
        <v>160</v>
      </c>
      <c r="BK363" s="209">
        <f t="shared" si="19"/>
        <v>0</v>
      </c>
      <c r="BL363" s="17" t="s">
        <v>241</v>
      </c>
      <c r="BM363" s="207" t="s">
        <v>644</v>
      </c>
    </row>
    <row r="364" spans="1:65" s="2" customFormat="1" ht="16.5" customHeight="1">
      <c r="A364" s="34"/>
      <c r="B364" s="35"/>
      <c r="C364" s="196" t="s">
        <v>645</v>
      </c>
      <c r="D364" s="196" t="s">
        <v>155</v>
      </c>
      <c r="E364" s="197" t="s">
        <v>646</v>
      </c>
      <c r="F364" s="198" t="s">
        <v>647</v>
      </c>
      <c r="G364" s="199" t="s">
        <v>314</v>
      </c>
      <c r="H364" s="200">
        <v>2</v>
      </c>
      <c r="I364" s="201"/>
      <c r="J364" s="200">
        <f t="shared" si="10"/>
        <v>0</v>
      </c>
      <c r="K364" s="202"/>
      <c r="L364" s="39"/>
      <c r="M364" s="203" t="s">
        <v>1</v>
      </c>
      <c r="N364" s="204" t="s">
        <v>40</v>
      </c>
      <c r="O364" s="75"/>
      <c r="P364" s="205">
        <f t="shared" si="11"/>
        <v>0</v>
      </c>
      <c r="Q364" s="205">
        <v>2.1000000000000001E-4</v>
      </c>
      <c r="R364" s="205">
        <f t="shared" si="12"/>
        <v>4.2000000000000002E-4</v>
      </c>
      <c r="S364" s="205">
        <v>0</v>
      </c>
      <c r="T364" s="206">
        <f t="shared" si="13"/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207" t="s">
        <v>241</v>
      </c>
      <c r="AT364" s="207" t="s">
        <v>155</v>
      </c>
      <c r="AU364" s="207" t="s">
        <v>160</v>
      </c>
      <c r="AY364" s="17" t="s">
        <v>153</v>
      </c>
      <c r="BE364" s="208">
        <f t="shared" si="14"/>
        <v>0</v>
      </c>
      <c r="BF364" s="208">
        <f t="shared" si="15"/>
        <v>0</v>
      </c>
      <c r="BG364" s="208">
        <f t="shared" si="16"/>
        <v>0</v>
      </c>
      <c r="BH364" s="208">
        <f t="shared" si="17"/>
        <v>0</v>
      </c>
      <c r="BI364" s="208">
        <f t="shared" si="18"/>
        <v>0</v>
      </c>
      <c r="BJ364" s="17" t="s">
        <v>160</v>
      </c>
      <c r="BK364" s="209">
        <f t="shared" si="19"/>
        <v>0</v>
      </c>
      <c r="BL364" s="17" t="s">
        <v>241</v>
      </c>
      <c r="BM364" s="207" t="s">
        <v>648</v>
      </c>
    </row>
    <row r="365" spans="1:65" s="2" customFormat="1" ht="16.5" customHeight="1">
      <c r="A365" s="34"/>
      <c r="B365" s="35"/>
      <c r="C365" s="196" t="s">
        <v>649</v>
      </c>
      <c r="D365" s="196" t="s">
        <v>155</v>
      </c>
      <c r="E365" s="197" t="s">
        <v>650</v>
      </c>
      <c r="F365" s="198" t="s">
        <v>651</v>
      </c>
      <c r="G365" s="199" t="s">
        <v>314</v>
      </c>
      <c r="H365" s="200">
        <v>4</v>
      </c>
      <c r="I365" s="201"/>
      <c r="J365" s="200">
        <f t="shared" si="10"/>
        <v>0</v>
      </c>
      <c r="K365" s="202"/>
      <c r="L365" s="39"/>
      <c r="M365" s="203" t="s">
        <v>1</v>
      </c>
      <c r="N365" s="204" t="s">
        <v>40</v>
      </c>
      <c r="O365" s="75"/>
      <c r="P365" s="205">
        <f t="shared" si="11"/>
        <v>0</v>
      </c>
      <c r="Q365" s="205">
        <v>2.1000000000000001E-4</v>
      </c>
      <c r="R365" s="205">
        <f t="shared" si="12"/>
        <v>8.4000000000000003E-4</v>
      </c>
      <c r="S365" s="205">
        <v>0</v>
      </c>
      <c r="T365" s="206">
        <f t="shared" si="13"/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207" t="s">
        <v>241</v>
      </c>
      <c r="AT365" s="207" t="s">
        <v>155</v>
      </c>
      <c r="AU365" s="207" t="s">
        <v>160</v>
      </c>
      <c r="AY365" s="17" t="s">
        <v>153</v>
      </c>
      <c r="BE365" s="208">
        <f t="shared" si="14"/>
        <v>0</v>
      </c>
      <c r="BF365" s="208">
        <f t="shared" si="15"/>
        <v>0</v>
      </c>
      <c r="BG365" s="208">
        <f t="shared" si="16"/>
        <v>0</v>
      </c>
      <c r="BH365" s="208">
        <f t="shared" si="17"/>
        <v>0</v>
      </c>
      <c r="BI365" s="208">
        <f t="shared" si="18"/>
        <v>0</v>
      </c>
      <c r="BJ365" s="17" t="s">
        <v>160</v>
      </c>
      <c r="BK365" s="209">
        <f t="shared" si="19"/>
        <v>0</v>
      </c>
      <c r="BL365" s="17" t="s">
        <v>241</v>
      </c>
      <c r="BM365" s="207" t="s">
        <v>652</v>
      </c>
    </row>
    <row r="366" spans="1:65" s="2" customFormat="1" ht="16.5" customHeight="1">
      <c r="A366" s="34"/>
      <c r="B366" s="35"/>
      <c r="C366" s="196" t="s">
        <v>653</v>
      </c>
      <c r="D366" s="196" t="s">
        <v>155</v>
      </c>
      <c r="E366" s="197" t="s">
        <v>654</v>
      </c>
      <c r="F366" s="198" t="s">
        <v>655</v>
      </c>
      <c r="G366" s="199" t="s">
        <v>314</v>
      </c>
      <c r="H366" s="200">
        <v>4</v>
      </c>
      <c r="I366" s="201"/>
      <c r="J366" s="200">
        <f t="shared" si="10"/>
        <v>0</v>
      </c>
      <c r="K366" s="202"/>
      <c r="L366" s="39"/>
      <c r="M366" s="203" t="s">
        <v>1</v>
      </c>
      <c r="N366" s="204" t="s">
        <v>40</v>
      </c>
      <c r="O366" s="75"/>
      <c r="P366" s="205">
        <f t="shared" si="11"/>
        <v>0</v>
      </c>
      <c r="Q366" s="205">
        <v>2.1000000000000001E-4</v>
      </c>
      <c r="R366" s="205">
        <f t="shared" si="12"/>
        <v>8.4000000000000003E-4</v>
      </c>
      <c r="S366" s="205">
        <v>0</v>
      </c>
      <c r="T366" s="206">
        <f t="shared" si="13"/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207" t="s">
        <v>241</v>
      </c>
      <c r="AT366" s="207" t="s">
        <v>155</v>
      </c>
      <c r="AU366" s="207" t="s">
        <v>160</v>
      </c>
      <c r="AY366" s="17" t="s">
        <v>153</v>
      </c>
      <c r="BE366" s="208">
        <f t="shared" si="14"/>
        <v>0</v>
      </c>
      <c r="BF366" s="208">
        <f t="shared" si="15"/>
        <v>0</v>
      </c>
      <c r="BG366" s="208">
        <f t="shared" si="16"/>
        <v>0</v>
      </c>
      <c r="BH366" s="208">
        <f t="shared" si="17"/>
        <v>0</v>
      </c>
      <c r="BI366" s="208">
        <f t="shared" si="18"/>
        <v>0</v>
      </c>
      <c r="BJ366" s="17" t="s">
        <v>160</v>
      </c>
      <c r="BK366" s="209">
        <f t="shared" si="19"/>
        <v>0</v>
      </c>
      <c r="BL366" s="17" t="s">
        <v>241</v>
      </c>
      <c r="BM366" s="207" t="s">
        <v>656</v>
      </c>
    </row>
    <row r="367" spans="1:65" s="2" customFormat="1" ht="24.15" customHeight="1">
      <c r="A367" s="34"/>
      <c r="B367" s="35"/>
      <c r="C367" s="196" t="s">
        <v>657</v>
      </c>
      <c r="D367" s="196" t="s">
        <v>155</v>
      </c>
      <c r="E367" s="197" t="s">
        <v>658</v>
      </c>
      <c r="F367" s="198" t="s">
        <v>659</v>
      </c>
      <c r="G367" s="199" t="s">
        <v>359</v>
      </c>
      <c r="H367" s="201"/>
      <c r="I367" s="201"/>
      <c r="J367" s="200">
        <f t="shared" si="10"/>
        <v>0</v>
      </c>
      <c r="K367" s="202"/>
      <c r="L367" s="39"/>
      <c r="M367" s="203" t="s">
        <v>1</v>
      </c>
      <c r="N367" s="204" t="s">
        <v>40</v>
      </c>
      <c r="O367" s="75"/>
      <c r="P367" s="205">
        <f t="shared" si="11"/>
        <v>0</v>
      </c>
      <c r="Q367" s="205">
        <v>0</v>
      </c>
      <c r="R367" s="205">
        <f t="shared" si="12"/>
        <v>0</v>
      </c>
      <c r="S367" s="205">
        <v>0</v>
      </c>
      <c r="T367" s="206">
        <f t="shared" si="13"/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207" t="s">
        <v>241</v>
      </c>
      <c r="AT367" s="207" t="s">
        <v>155</v>
      </c>
      <c r="AU367" s="207" t="s">
        <v>160</v>
      </c>
      <c r="AY367" s="17" t="s">
        <v>153</v>
      </c>
      <c r="BE367" s="208">
        <f t="shared" si="14"/>
        <v>0</v>
      </c>
      <c r="BF367" s="208">
        <f t="shared" si="15"/>
        <v>0</v>
      </c>
      <c r="BG367" s="208">
        <f t="shared" si="16"/>
        <v>0</v>
      </c>
      <c r="BH367" s="208">
        <f t="shared" si="17"/>
        <v>0</v>
      </c>
      <c r="BI367" s="208">
        <f t="shared" si="18"/>
        <v>0</v>
      </c>
      <c r="BJ367" s="17" t="s">
        <v>160</v>
      </c>
      <c r="BK367" s="209">
        <f t="shared" si="19"/>
        <v>0</v>
      </c>
      <c r="BL367" s="17" t="s">
        <v>241</v>
      </c>
      <c r="BM367" s="207" t="s">
        <v>660</v>
      </c>
    </row>
    <row r="368" spans="1:65" s="12" customFormat="1" ht="22.8" customHeight="1">
      <c r="B368" s="181"/>
      <c r="C368" s="182"/>
      <c r="D368" s="183" t="s">
        <v>73</v>
      </c>
      <c r="E368" s="194" t="s">
        <v>661</v>
      </c>
      <c r="F368" s="194" t="s">
        <v>662</v>
      </c>
      <c r="G368" s="182"/>
      <c r="H368" s="182"/>
      <c r="I368" s="185"/>
      <c r="J368" s="195">
        <f>BK368</f>
        <v>0</v>
      </c>
      <c r="K368" s="182"/>
      <c r="L368" s="186"/>
      <c r="M368" s="187"/>
      <c r="N368" s="188"/>
      <c r="O368" s="188"/>
      <c r="P368" s="189">
        <f>SUM(P369:P377)</f>
        <v>0</v>
      </c>
      <c r="Q368" s="188"/>
      <c r="R368" s="189">
        <f>SUM(R369:R377)</f>
        <v>1.8843596800000002</v>
      </c>
      <c r="S368" s="188"/>
      <c r="T368" s="190">
        <f>SUM(T369:T377)</f>
        <v>0</v>
      </c>
      <c r="AR368" s="191" t="s">
        <v>160</v>
      </c>
      <c r="AT368" s="192" t="s">
        <v>73</v>
      </c>
      <c r="AU368" s="192" t="s">
        <v>82</v>
      </c>
      <c r="AY368" s="191" t="s">
        <v>153</v>
      </c>
      <c r="BK368" s="193">
        <f>SUM(BK369:BK377)</f>
        <v>0</v>
      </c>
    </row>
    <row r="369" spans="1:65" s="2" customFormat="1" ht="24.15" customHeight="1">
      <c r="A369" s="34"/>
      <c r="B369" s="35"/>
      <c r="C369" s="196" t="s">
        <v>663</v>
      </c>
      <c r="D369" s="196" t="s">
        <v>155</v>
      </c>
      <c r="E369" s="197" t="s">
        <v>664</v>
      </c>
      <c r="F369" s="198" t="s">
        <v>665</v>
      </c>
      <c r="G369" s="199" t="s">
        <v>233</v>
      </c>
      <c r="H369" s="200">
        <v>113.68</v>
      </c>
      <c r="I369" s="201"/>
      <c r="J369" s="200">
        <f>ROUND(I369*H369,3)</f>
        <v>0</v>
      </c>
      <c r="K369" s="202"/>
      <c r="L369" s="39"/>
      <c r="M369" s="203" t="s">
        <v>1</v>
      </c>
      <c r="N369" s="204" t="s">
        <v>40</v>
      </c>
      <c r="O369" s="75"/>
      <c r="P369" s="205">
        <f>O369*H369</f>
        <v>0</v>
      </c>
      <c r="Q369" s="205">
        <v>4.6899999999999997E-3</v>
      </c>
      <c r="R369" s="205">
        <f>Q369*H369</f>
        <v>0.53315920000000006</v>
      </c>
      <c r="S369" s="205">
        <v>0</v>
      </c>
      <c r="T369" s="206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207" t="s">
        <v>241</v>
      </c>
      <c r="AT369" s="207" t="s">
        <v>155</v>
      </c>
      <c r="AU369" s="207" t="s">
        <v>160</v>
      </c>
      <c r="AY369" s="17" t="s">
        <v>153</v>
      </c>
      <c r="BE369" s="208">
        <f>IF(N369="základná",J369,0)</f>
        <v>0</v>
      </c>
      <c r="BF369" s="208">
        <f>IF(N369="znížená",J369,0)</f>
        <v>0</v>
      </c>
      <c r="BG369" s="208">
        <f>IF(N369="zákl. prenesená",J369,0)</f>
        <v>0</v>
      </c>
      <c r="BH369" s="208">
        <f>IF(N369="zníž. prenesená",J369,0)</f>
        <v>0</v>
      </c>
      <c r="BI369" s="208">
        <f>IF(N369="nulová",J369,0)</f>
        <v>0</v>
      </c>
      <c r="BJ369" s="17" t="s">
        <v>160</v>
      </c>
      <c r="BK369" s="209">
        <f>ROUND(I369*H369,3)</f>
        <v>0</v>
      </c>
      <c r="BL369" s="17" t="s">
        <v>241</v>
      </c>
      <c r="BM369" s="207" t="s">
        <v>666</v>
      </c>
    </row>
    <row r="370" spans="1:65" s="14" customFormat="1" ht="10.199999999999999">
      <c r="B370" s="222"/>
      <c r="C370" s="223"/>
      <c r="D370" s="212" t="s">
        <v>162</v>
      </c>
      <c r="E370" s="224" t="s">
        <v>1</v>
      </c>
      <c r="F370" s="225" t="s">
        <v>228</v>
      </c>
      <c r="G370" s="223"/>
      <c r="H370" s="224" t="s">
        <v>1</v>
      </c>
      <c r="I370" s="226"/>
      <c r="J370" s="223"/>
      <c r="K370" s="223"/>
      <c r="L370" s="227"/>
      <c r="M370" s="228"/>
      <c r="N370" s="229"/>
      <c r="O370" s="229"/>
      <c r="P370" s="229"/>
      <c r="Q370" s="229"/>
      <c r="R370" s="229"/>
      <c r="S370" s="229"/>
      <c r="T370" s="230"/>
      <c r="AT370" s="231" t="s">
        <v>162</v>
      </c>
      <c r="AU370" s="231" t="s">
        <v>160</v>
      </c>
      <c r="AV370" s="14" t="s">
        <v>82</v>
      </c>
      <c r="AW370" s="14" t="s">
        <v>29</v>
      </c>
      <c r="AX370" s="14" t="s">
        <v>74</v>
      </c>
      <c r="AY370" s="231" t="s">
        <v>153</v>
      </c>
    </row>
    <row r="371" spans="1:65" s="13" customFormat="1" ht="20.399999999999999">
      <c r="B371" s="210"/>
      <c r="C371" s="211"/>
      <c r="D371" s="212" t="s">
        <v>162</v>
      </c>
      <c r="E371" s="213" t="s">
        <v>1</v>
      </c>
      <c r="F371" s="214" t="s">
        <v>667</v>
      </c>
      <c r="G371" s="211"/>
      <c r="H371" s="215">
        <v>100.27</v>
      </c>
      <c r="I371" s="216"/>
      <c r="J371" s="211"/>
      <c r="K371" s="211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162</v>
      </c>
      <c r="AU371" s="221" t="s">
        <v>160</v>
      </c>
      <c r="AV371" s="13" t="s">
        <v>160</v>
      </c>
      <c r="AW371" s="13" t="s">
        <v>29</v>
      </c>
      <c r="AX371" s="13" t="s">
        <v>74</v>
      </c>
      <c r="AY371" s="221" t="s">
        <v>153</v>
      </c>
    </row>
    <row r="372" spans="1:65" s="14" customFormat="1" ht="10.199999999999999">
      <c r="B372" s="222"/>
      <c r="C372" s="223"/>
      <c r="D372" s="212" t="s">
        <v>162</v>
      </c>
      <c r="E372" s="224" t="s">
        <v>1</v>
      </c>
      <c r="F372" s="225" t="s">
        <v>302</v>
      </c>
      <c r="G372" s="223"/>
      <c r="H372" s="224" t="s">
        <v>1</v>
      </c>
      <c r="I372" s="226"/>
      <c r="J372" s="223"/>
      <c r="K372" s="223"/>
      <c r="L372" s="227"/>
      <c r="M372" s="228"/>
      <c r="N372" s="229"/>
      <c r="O372" s="229"/>
      <c r="P372" s="229"/>
      <c r="Q372" s="229"/>
      <c r="R372" s="229"/>
      <c r="S372" s="229"/>
      <c r="T372" s="230"/>
      <c r="AT372" s="231" t="s">
        <v>162</v>
      </c>
      <c r="AU372" s="231" t="s">
        <v>160</v>
      </c>
      <c r="AV372" s="14" t="s">
        <v>82</v>
      </c>
      <c r="AW372" s="14" t="s">
        <v>29</v>
      </c>
      <c r="AX372" s="14" t="s">
        <v>74</v>
      </c>
      <c r="AY372" s="231" t="s">
        <v>153</v>
      </c>
    </row>
    <row r="373" spans="1:65" s="13" customFormat="1" ht="10.199999999999999">
      <c r="B373" s="210"/>
      <c r="C373" s="211"/>
      <c r="D373" s="212" t="s">
        <v>162</v>
      </c>
      <c r="E373" s="213" t="s">
        <v>1</v>
      </c>
      <c r="F373" s="214" t="s">
        <v>668</v>
      </c>
      <c r="G373" s="211"/>
      <c r="H373" s="215">
        <v>13.41</v>
      </c>
      <c r="I373" s="216"/>
      <c r="J373" s="211"/>
      <c r="K373" s="211"/>
      <c r="L373" s="217"/>
      <c r="M373" s="218"/>
      <c r="N373" s="219"/>
      <c r="O373" s="219"/>
      <c r="P373" s="219"/>
      <c r="Q373" s="219"/>
      <c r="R373" s="219"/>
      <c r="S373" s="219"/>
      <c r="T373" s="220"/>
      <c r="AT373" s="221" t="s">
        <v>162</v>
      </c>
      <c r="AU373" s="221" t="s">
        <v>160</v>
      </c>
      <c r="AV373" s="13" t="s">
        <v>160</v>
      </c>
      <c r="AW373" s="13" t="s">
        <v>29</v>
      </c>
      <c r="AX373" s="13" t="s">
        <v>74</v>
      </c>
      <c r="AY373" s="221" t="s">
        <v>153</v>
      </c>
    </row>
    <row r="374" spans="1:65" s="15" customFormat="1" ht="10.199999999999999">
      <c r="B374" s="232"/>
      <c r="C374" s="233"/>
      <c r="D374" s="212" t="s">
        <v>162</v>
      </c>
      <c r="E374" s="234" t="s">
        <v>1</v>
      </c>
      <c r="F374" s="235" t="s">
        <v>179</v>
      </c>
      <c r="G374" s="233"/>
      <c r="H374" s="236">
        <v>113.67999999999999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AT374" s="242" t="s">
        <v>162</v>
      </c>
      <c r="AU374" s="242" t="s">
        <v>160</v>
      </c>
      <c r="AV374" s="15" t="s">
        <v>159</v>
      </c>
      <c r="AW374" s="15" t="s">
        <v>29</v>
      </c>
      <c r="AX374" s="15" t="s">
        <v>82</v>
      </c>
      <c r="AY374" s="242" t="s">
        <v>153</v>
      </c>
    </row>
    <row r="375" spans="1:65" s="2" customFormat="1" ht="16.5" customHeight="1">
      <c r="A375" s="34"/>
      <c r="B375" s="35"/>
      <c r="C375" s="243" t="s">
        <v>669</v>
      </c>
      <c r="D375" s="243" t="s">
        <v>208</v>
      </c>
      <c r="E375" s="244" t="s">
        <v>670</v>
      </c>
      <c r="F375" s="245" t="s">
        <v>671</v>
      </c>
      <c r="G375" s="246" t="s">
        <v>233</v>
      </c>
      <c r="H375" s="247">
        <v>119.364</v>
      </c>
      <c r="I375" s="248"/>
      <c r="J375" s="247">
        <f>ROUND(I375*H375,3)</f>
        <v>0</v>
      </c>
      <c r="K375" s="249"/>
      <c r="L375" s="250"/>
      <c r="M375" s="251" t="s">
        <v>1</v>
      </c>
      <c r="N375" s="252" t="s">
        <v>40</v>
      </c>
      <c r="O375" s="75"/>
      <c r="P375" s="205">
        <f>O375*H375</f>
        <v>0</v>
      </c>
      <c r="Q375" s="205">
        <v>1.132E-2</v>
      </c>
      <c r="R375" s="205">
        <f>Q375*H375</f>
        <v>1.3512004800000001</v>
      </c>
      <c r="S375" s="205">
        <v>0</v>
      </c>
      <c r="T375" s="206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207" t="s">
        <v>334</v>
      </c>
      <c r="AT375" s="207" t="s">
        <v>208</v>
      </c>
      <c r="AU375" s="207" t="s">
        <v>160</v>
      </c>
      <c r="AY375" s="17" t="s">
        <v>153</v>
      </c>
      <c r="BE375" s="208">
        <f>IF(N375="základná",J375,0)</f>
        <v>0</v>
      </c>
      <c r="BF375" s="208">
        <f>IF(N375="znížená",J375,0)</f>
        <v>0</v>
      </c>
      <c r="BG375" s="208">
        <f>IF(N375="zákl. prenesená",J375,0)</f>
        <v>0</v>
      </c>
      <c r="BH375" s="208">
        <f>IF(N375="zníž. prenesená",J375,0)</f>
        <v>0</v>
      </c>
      <c r="BI375" s="208">
        <f>IF(N375="nulová",J375,0)</f>
        <v>0</v>
      </c>
      <c r="BJ375" s="17" t="s">
        <v>160</v>
      </c>
      <c r="BK375" s="209">
        <f>ROUND(I375*H375,3)</f>
        <v>0</v>
      </c>
      <c r="BL375" s="17" t="s">
        <v>241</v>
      </c>
      <c r="BM375" s="207" t="s">
        <v>672</v>
      </c>
    </row>
    <row r="376" spans="1:65" s="13" customFormat="1" ht="10.199999999999999">
      <c r="B376" s="210"/>
      <c r="C376" s="211"/>
      <c r="D376" s="212" t="s">
        <v>162</v>
      </c>
      <c r="E376" s="211"/>
      <c r="F376" s="214" t="s">
        <v>673</v>
      </c>
      <c r="G376" s="211"/>
      <c r="H376" s="215">
        <v>119.364</v>
      </c>
      <c r="I376" s="216"/>
      <c r="J376" s="211"/>
      <c r="K376" s="211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162</v>
      </c>
      <c r="AU376" s="221" t="s">
        <v>160</v>
      </c>
      <c r="AV376" s="13" t="s">
        <v>160</v>
      </c>
      <c r="AW376" s="13" t="s">
        <v>4</v>
      </c>
      <c r="AX376" s="13" t="s">
        <v>82</v>
      </c>
      <c r="AY376" s="221" t="s">
        <v>153</v>
      </c>
    </row>
    <row r="377" spans="1:65" s="2" customFormat="1" ht="24.15" customHeight="1">
      <c r="A377" s="34"/>
      <c r="B377" s="35"/>
      <c r="C377" s="196" t="s">
        <v>317</v>
      </c>
      <c r="D377" s="196" t="s">
        <v>155</v>
      </c>
      <c r="E377" s="197" t="s">
        <v>674</v>
      </c>
      <c r="F377" s="198" t="s">
        <v>675</v>
      </c>
      <c r="G377" s="199" t="s">
        <v>359</v>
      </c>
      <c r="H377" s="201"/>
      <c r="I377" s="201"/>
      <c r="J377" s="200">
        <f>ROUND(I377*H377,3)</f>
        <v>0</v>
      </c>
      <c r="K377" s="202"/>
      <c r="L377" s="39"/>
      <c r="M377" s="203" t="s">
        <v>1</v>
      </c>
      <c r="N377" s="204" t="s">
        <v>40</v>
      </c>
      <c r="O377" s="75"/>
      <c r="P377" s="205">
        <f>O377*H377</f>
        <v>0</v>
      </c>
      <c r="Q377" s="205">
        <v>0</v>
      </c>
      <c r="R377" s="205">
        <f>Q377*H377</f>
        <v>0</v>
      </c>
      <c r="S377" s="205">
        <v>0</v>
      </c>
      <c r="T377" s="206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207" t="s">
        <v>241</v>
      </c>
      <c r="AT377" s="207" t="s">
        <v>155</v>
      </c>
      <c r="AU377" s="207" t="s">
        <v>160</v>
      </c>
      <c r="AY377" s="17" t="s">
        <v>153</v>
      </c>
      <c r="BE377" s="208">
        <f>IF(N377="základná",J377,0)</f>
        <v>0</v>
      </c>
      <c r="BF377" s="208">
        <f>IF(N377="znížená",J377,0)</f>
        <v>0</v>
      </c>
      <c r="BG377" s="208">
        <f>IF(N377="zákl. prenesená",J377,0)</f>
        <v>0</v>
      </c>
      <c r="BH377" s="208">
        <f>IF(N377="zníž. prenesená",J377,0)</f>
        <v>0</v>
      </c>
      <c r="BI377" s="208">
        <f>IF(N377="nulová",J377,0)</f>
        <v>0</v>
      </c>
      <c r="BJ377" s="17" t="s">
        <v>160</v>
      </c>
      <c r="BK377" s="209">
        <f>ROUND(I377*H377,3)</f>
        <v>0</v>
      </c>
      <c r="BL377" s="17" t="s">
        <v>241</v>
      </c>
      <c r="BM377" s="207" t="s">
        <v>676</v>
      </c>
    </row>
    <row r="378" spans="1:65" s="12" customFormat="1" ht="22.8" customHeight="1">
      <c r="B378" s="181"/>
      <c r="C378" s="182"/>
      <c r="D378" s="183" t="s">
        <v>73</v>
      </c>
      <c r="E378" s="194" t="s">
        <v>677</v>
      </c>
      <c r="F378" s="194" t="s">
        <v>678</v>
      </c>
      <c r="G378" s="182"/>
      <c r="H378" s="182"/>
      <c r="I378" s="185"/>
      <c r="J378" s="195">
        <f>BK378</f>
        <v>0</v>
      </c>
      <c r="K378" s="182"/>
      <c r="L378" s="186"/>
      <c r="M378" s="187"/>
      <c r="N378" s="188"/>
      <c r="O378" s="188"/>
      <c r="P378" s="189">
        <f>SUM(P379:P384)</f>
        <v>0</v>
      </c>
      <c r="Q378" s="188"/>
      <c r="R378" s="189">
        <f>SUM(R379:R384)</f>
        <v>20.256553750000002</v>
      </c>
      <c r="S378" s="188"/>
      <c r="T378" s="190">
        <f>SUM(T379:T384)</f>
        <v>0</v>
      </c>
      <c r="AR378" s="191" t="s">
        <v>160</v>
      </c>
      <c r="AT378" s="192" t="s">
        <v>73</v>
      </c>
      <c r="AU378" s="192" t="s">
        <v>82</v>
      </c>
      <c r="AY378" s="191" t="s">
        <v>153</v>
      </c>
      <c r="BK378" s="193">
        <f>SUM(BK379:BK384)</f>
        <v>0</v>
      </c>
    </row>
    <row r="379" spans="1:65" s="2" customFormat="1" ht="33" customHeight="1">
      <c r="A379" s="34"/>
      <c r="B379" s="35"/>
      <c r="C379" s="196" t="s">
        <v>679</v>
      </c>
      <c r="D379" s="196" t="s">
        <v>155</v>
      </c>
      <c r="E379" s="197" t="s">
        <v>680</v>
      </c>
      <c r="F379" s="198" t="s">
        <v>681</v>
      </c>
      <c r="G379" s="199" t="s">
        <v>233</v>
      </c>
      <c r="H379" s="200">
        <v>81.795000000000002</v>
      </c>
      <c r="I379" s="201"/>
      <c r="J379" s="200">
        <f>ROUND(I379*H379,3)</f>
        <v>0</v>
      </c>
      <c r="K379" s="202"/>
      <c r="L379" s="39"/>
      <c r="M379" s="203" t="s">
        <v>1</v>
      </c>
      <c r="N379" s="204" t="s">
        <v>40</v>
      </c>
      <c r="O379" s="75"/>
      <c r="P379" s="205">
        <f>O379*H379</f>
        <v>0</v>
      </c>
      <c r="Q379" s="205">
        <v>0.13325000000000001</v>
      </c>
      <c r="R379" s="205">
        <f>Q379*H379</f>
        <v>10.899183750000001</v>
      </c>
      <c r="S379" s="205">
        <v>0</v>
      </c>
      <c r="T379" s="206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207" t="s">
        <v>241</v>
      </c>
      <c r="AT379" s="207" t="s">
        <v>155</v>
      </c>
      <c r="AU379" s="207" t="s">
        <v>160</v>
      </c>
      <c r="AY379" s="17" t="s">
        <v>153</v>
      </c>
      <c r="BE379" s="208">
        <f>IF(N379="základná",J379,0)</f>
        <v>0</v>
      </c>
      <c r="BF379" s="208">
        <f>IF(N379="znížená",J379,0)</f>
        <v>0</v>
      </c>
      <c r="BG379" s="208">
        <f>IF(N379="zákl. prenesená",J379,0)</f>
        <v>0</v>
      </c>
      <c r="BH379" s="208">
        <f>IF(N379="zníž. prenesená",J379,0)</f>
        <v>0</v>
      </c>
      <c r="BI379" s="208">
        <f>IF(N379="nulová",J379,0)</f>
        <v>0</v>
      </c>
      <c r="BJ379" s="17" t="s">
        <v>160</v>
      </c>
      <c r="BK379" s="209">
        <f>ROUND(I379*H379,3)</f>
        <v>0</v>
      </c>
      <c r="BL379" s="17" t="s">
        <v>241</v>
      </c>
      <c r="BM379" s="207" t="s">
        <v>682</v>
      </c>
    </row>
    <row r="380" spans="1:65" s="14" customFormat="1" ht="10.199999999999999">
      <c r="B380" s="222"/>
      <c r="C380" s="223"/>
      <c r="D380" s="212" t="s">
        <v>162</v>
      </c>
      <c r="E380" s="224" t="s">
        <v>1</v>
      </c>
      <c r="F380" s="225" t="s">
        <v>222</v>
      </c>
      <c r="G380" s="223"/>
      <c r="H380" s="224" t="s">
        <v>1</v>
      </c>
      <c r="I380" s="226"/>
      <c r="J380" s="223"/>
      <c r="K380" s="223"/>
      <c r="L380" s="227"/>
      <c r="M380" s="228"/>
      <c r="N380" s="229"/>
      <c r="O380" s="229"/>
      <c r="P380" s="229"/>
      <c r="Q380" s="229"/>
      <c r="R380" s="229"/>
      <c r="S380" s="229"/>
      <c r="T380" s="230"/>
      <c r="AT380" s="231" t="s">
        <v>162</v>
      </c>
      <c r="AU380" s="231" t="s">
        <v>160</v>
      </c>
      <c r="AV380" s="14" t="s">
        <v>82</v>
      </c>
      <c r="AW380" s="14" t="s">
        <v>29</v>
      </c>
      <c r="AX380" s="14" t="s">
        <v>74</v>
      </c>
      <c r="AY380" s="231" t="s">
        <v>153</v>
      </c>
    </row>
    <row r="381" spans="1:65" s="13" customFormat="1" ht="10.199999999999999">
      <c r="B381" s="210"/>
      <c r="C381" s="211"/>
      <c r="D381" s="212" t="s">
        <v>162</v>
      </c>
      <c r="E381" s="213" t="s">
        <v>1</v>
      </c>
      <c r="F381" s="214" t="s">
        <v>683</v>
      </c>
      <c r="G381" s="211"/>
      <c r="H381" s="215">
        <v>81.795000000000002</v>
      </c>
      <c r="I381" s="216"/>
      <c r="J381" s="211"/>
      <c r="K381" s="211"/>
      <c r="L381" s="217"/>
      <c r="M381" s="218"/>
      <c r="N381" s="219"/>
      <c r="O381" s="219"/>
      <c r="P381" s="219"/>
      <c r="Q381" s="219"/>
      <c r="R381" s="219"/>
      <c r="S381" s="219"/>
      <c r="T381" s="220"/>
      <c r="AT381" s="221" t="s">
        <v>162</v>
      </c>
      <c r="AU381" s="221" t="s">
        <v>160</v>
      </c>
      <c r="AV381" s="13" t="s">
        <v>160</v>
      </c>
      <c r="AW381" s="13" t="s">
        <v>29</v>
      </c>
      <c r="AX381" s="13" t="s">
        <v>82</v>
      </c>
      <c r="AY381" s="221" t="s">
        <v>153</v>
      </c>
    </row>
    <row r="382" spans="1:65" s="2" customFormat="1" ht="16.5" customHeight="1">
      <c r="A382" s="34"/>
      <c r="B382" s="35"/>
      <c r="C382" s="243" t="s">
        <v>684</v>
      </c>
      <c r="D382" s="243" t="s">
        <v>208</v>
      </c>
      <c r="E382" s="244" t="s">
        <v>685</v>
      </c>
      <c r="F382" s="245" t="s">
        <v>686</v>
      </c>
      <c r="G382" s="246" t="s">
        <v>233</v>
      </c>
      <c r="H382" s="247">
        <v>85.066999999999993</v>
      </c>
      <c r="I382" s="248"/>
      <c r="J382" s="247">
        <f>ROUND(I382*H382,3)</f>
        <v>0</v>
      </c>
      <c r="K382" s="249"/>
      <c r="L382" s="250"/>
      <c r="M382" s="251" t="s">
        <v>1</v>
      </c>
      <c r="N382" s="252" t="s">
        <v>40</v>
      </c>
      <c r="O382" s="75"/>
      <c r="P382" s="205">
        <f>O382*H382</f>
        <v>0</v>
      </c>
      <c r="Q382" s="205">
        <v>0.11</v>
      </c>
      <c r="R382" s="205">
        <f>Q382*H382</f>
        <v>9.3573699999999995</v>
      </c>
      <c r="S382" s="205">
        <v>0</v>
      </c>
      <c r="T382" s="206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207" t="s">
        <v>334</v>
      </c>
      <c r="AT382" s="207" t="s">
        <v>208</v>
      </c>
      <c r="AU382" s="207" t="s">
        <v>160</v>
      </c>
      <c r="AY382" s="17" t="s">
        <v>153</v>
      </c>
      <c r="BE382" s="208">
        <f>IF(N382="základná",J382,0)</f>
        <v>0</v>
      </c>
      <c r="BF382" s="208">
        <f>IF(N382="znížená",J382,0)</f>
        <v>0</v>
      </c>
      <c r="BG382" s="208">
        <f>IF(N382="zákl. prenesená",J382,0)</f>
        <v>0</v>
      </c>
      <c r="BH382" s="208">
        <f>IF(N382="zníž. prenesená",J382,0)</f>
        <v>0</v>
      </c>
      <c r="BI382" s="208">
        <f>IF(N382="nulová",J382,0)</f>
        <v>0</v>
      </c>
      <c r="BJ382" s="17" t="s">
        <v>160</v>
      </c>
      <c r="BK382" s="209">
        <f>ROUND(I382*H382,3)</f>
        <v>0</v>
      </c>
      <c r="BL382" s="17" t="s">
        <v>241</v>
      </c>
      <c r="BM382" s="207" t="s">
        <v>687</v>
      </c>
    </row>
    <row r="383" spans="1:65" s="13" customFormat="1" ht="10.199999999999999">
      <c r="B383" s="210"/>
      <c r="C383" s="211"/>
      <c r="D383" s="212" t="s">
        <v>162</v>
      </c>
      <c r="E383" s="211"/>
      <c r="F383" s="214" t="s">
        <v>688</v>
      </c>
      <c r="G383" s="211"/>
      <c r="H383" s="215">
        <v>85.066999999999993</v>
      </c>
      <c r="I383" s="216"/>
      <c r="J383" s="211"/>
      <c r="K383" s="211"/>
      <c r="L383" s="217"/>
      <c r="M383" s="218"/>
      <c r="N383" s="219"/>
      <c r="O383" s="219"/>
      <c r="P383" s="219"/>
      <c r="Q383" s="219"/>
      <c r="R383" s="219"/>
      <c r="S383" s="219"/>
      <c r="T383" s="220"/>
      <c r="AT383" s="221" t="s">
        <v>162</v>
      </c>
      <c r="AU383" s="221" t="s">
        <v>160</v>
      </c>
      <c r="AV383" s="13" t="s">
        <v>160</v>
      </c>
      <c r="AW383" s="13" t="s">
        <v>4</v>
      </c>
      <c r="AX383" s="13" t="s">
        <v>82</v>
      </c>
      <c r="AY383" s="221" t="s">
        <v>153</v>
      </c>
    </row>
    <row r="384" spans="1:65" s="2" customFormat="1" ht="24.15" customHeight="1">
      <c r="A384" s="34"/>
      <c r="B384" s="35"/>
      <c r="C384" s="196" t="s">
        <v>689</v>
      </c>
      <c r="D384" s="196" t="s">
        <v>155</v>
      </c>
      <c r="E384" s="197" t="s">
        <v>690</v>
      </c>
      <c r="F384" s="198" t="s">
        <v>691</v>
      </c>
      <c r="G384" s="199" t="s">
        <v>359</v>
      </c>
      <c r="H384" s="201"/>
      <c r="I384" s="201"/>
      <c r="J384" s="200">
        <f>ROUND(I384*H384,3)</f>
        <v>0</v>
      </c>
      <c r="K384" s="202"/>
      <c r="L384" s="39"/>
      <c r="M384" s="203" t="s">
        <v>1</v>
      </c>
      <c r="N384" s="204" t="s">
        <v>40</v>
      </c>
      <c r="O384" s="75"/>
      <c r="P384" s="205">
        <f>O384*H384</f>
        <v>0</v>
      </c>
      <c r="Q384" s="205">
        <v>0</v>
      </c>
      <c r="R384" s="205">
        <f>Q384*H384</f>
        <v>0</v>
      </c>
      <c r="S384" s="205">
        <v>0</v>
      </c>
      <c r="T384" s="206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207" t="s">
        <v>241</v>
      </c>
      <c r="AT384" s="207" t="s">
        <v>155</v>
      </c>
      <c r="AU384" s="207" t="s">
        <v>160</v>
      </c>
      <c r="AY384" s="17" t="s">
        <v>153</v>
      </c>
      <c r="BE384" s="208">
        <f>IF(N384="základná",J384,0)</f>
        <v>0</v>
      </c>
      <c r="BF384" s="208">
        <f>IF(N384="znížená",J384,0)</f>
        <v>0</v>
      </c>
      <c r="BG384" s="208">
        <f>IF(N384="zákl. prenesená",J384,0)</f>
        <v>0</v>
      </c>
      <c r="BH384" s="208">
        <f>IF(N384="zníž. prenesená",J384,0)</f>
        <v>0</v>
      </c>
      <c r="BI384" s="208">
        <f>IF(N384="nulová",J384,0)</f>
        <v>0</v>
      </c>
      <c r="BJ384" s="17" t="s">
        <v>160</v>
      </c>
      <c r="BK384" s="209">
        <f>ROUND(I384*H384,3)</f>
        <v>0</v>
      </c>
      <c r="BL384" s="17" t="s">
        <v>241</v>
      </c>
      <c r="BM384" s="207" t="s">
        <v>692</v>
      </c>
    </row>
    <row r="385" spans="1:65" s="12" customFormat="1" ht="22.8" customHeight="1">
      <c r="B385" s="181"/>
      <c r="C385" s="182"/>
      <c r="D385" s="183" t="s">
        <v>73</v>
      </c>
      <c r="E385" s="194" t="s">
        <v>693</v>
      </c>
      <c r="F385" s="194" t="s">
        <v>694</v>
      </c>
      <c r="G385" s="182"/>
      <c r="H385" s="182"/>
      <c r="I385" s="185"/>
      <c r="J385" s="195">
        <f>BK385</f>
        <v>0</v>
      </c>
      <c r="K385" s="182"/>
      <c r="L385" s="186"/>
      <c r="M385" s="187"/>
      <c r="N385" s="188"/>
      <c r="O385" s="188"/>
      <c r="P385" s="189">
        <f>SUM(P386:P391)</f>
        <v>0</v>
      </c>
      <c r="Q385" s="188"/>
      <c r="R385" s="189">
        <f>SUM(R386:R391)</f>
        <v>0.53815900000000005</v>
      </c>
      <c r="S385" s="188"/>
      <c r="T385" s="190">
        <f>SUM(T386:T391)</f>
        <v>0</v>
      </c>
      <c r="AR385" s="191" t="s">
        <v>160</v>
      </c>
      <c r="AT385" s="192" t="s">
        <v>73</v>
      </c>
      <c r="AU385" s="192" t="s">
        <v>82</v>
      </c>
      <c r="AY385" s="191" t="s">
        <v>153</v>
      </c>
      <c r="BK385" s="193">
        <f>SUM(BK386:BK391)</f>
        <v>0</v>
      </c>
    </row>
    <row r="386" spans="1:65" s="2" customFormat="1" ht="24.15" customHeight="1">
      <c r="A386" s="34"/>
      <c r="B386" s="35"/>
      <c r="C386" s="196" t="s">
        <v>695</v>
      </c>
      <c r="D386" s="196" t="s">
        <v>155</v>
      </c>
      <c r="E386" s="197" t="s">
        <v>696</v>
      </c>
      <c r="F386" s="198" t="s">
        <v>697</v>
      </c>
      <c r="G386" s="199" t="s">
        <v>233</v>
      </c>
      <c r="H386" s="200">
        <v>71.11</v>
      </c>
      <c r="I386" s="201"/>
      <c r="J386" s="200">
        <f>ROUND(I386*H386,3)</f>
        <v>0</v>
      </c>
      <c r="K386" s="202"/>
      <c r="L386" s="39"/>
      <c r="M386" s="203" t="s">
        <v>1</v>
      </c>
      <c r="N386" s="204" t="s">
        <v>40</v>
      </c>
      <c r="O386" s="75"/>
      <c r="P386" s="205">
        <f>O386*H386</f>
        <v>0</v>
      </c>
      <c r="Q386" s="205">
        <v>2.0000000000000002E-5</v>
      </c>
      <c r="R386" s="205">
        <f>Q386*H386</f>
        <v>1.4222000000000002E-3</v>
      </c>
      <c r="S386" s="205">
        <v>0</v>
      </c>
      <c r="T386" s="206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207" t="s">
        <v>241</v>
      </c>
      <c r="AT386" s="207" t="s">
        <v>155</v>
      </c>
      <c r="AU386" s="207" t="s">
        <v>160</v>
      </c>
      <c r="AY386" s="17" t="s">
        <v>153</v>
      </c>
      <c r="BE386" s="208">
        <f>IF(N386="základná",J386,0)</f>
        <v>0</v>
      </c>
      <c r="BF386" s="208">
        <f>IF(N386="znížená",J386,0)</f>
        <v>0</v>
      </c>
      <c r="BG386" s="208">
        <f>IF(N386="zákl. prenesená",J386,0)</f>
        <v>0</v>
      </c>
      <c r="BH386" s="208">
        <f>IF(N386="zníž. prenesená",J386,0)</f>
        <v>0</v>
      </c>
      <c r="BI386" s="208">
        <f>IF(N386="nulová",J386,0)</f>
        <v>0</v>
      </c>
      <c r="BJ386" s="17" t="s">
        <v>160</v>
      </c>
      <c r="BK386" s="209">
        <f>ROUND(I386*H386,3)</f>
        <v>0</v>
      </c>
      <c r="BL386" s="17" t="s">
        <v>241</v>
      </c>
      <c r="BM386" s="207" t="s">
        <v>698</v>
      </c>
    </row>
    <row r="387" spans="1:65" s="14" customFormat="1" ht="10.199999999999999">
      <c r="B387" s="222"/>
      <c r="C387" s="223"/>
      <c r="D387" s="212" t="s">
        <v>162</v>
      </c>
      <c r="E387" s="224" t="s">
        <v>1</v>
      </c>
      <c r="F387" s="225" t="s">
        <v>302</v>
      </c>
      <c r="G387" s="223"/>
      <c r="H387" s="224" t="s">
        <v>1</v>
      </c>
      <c r="I387" s="226"/>
      <c r="J387" s="223"/>
      <c r="K387" s="223"/>
      <c r="L387" s="227"/>
      <c r="M387" s="228"/>
      <c r="N387" s="229"/>
      <c r="O387" s="229"/>
      <c r="P387" s="229"/>
      <c r="Q387" s="229"/>
      <c r="R387" s="229"/>
      <c r="S387" s="229"/>
      <c r="T387" s="230"/>
      <c r="AT387" s="231" t="s">
        <v>162</v>
      </c>
      <c r="AU387" s="231" t="s">
        <v>160</v>
      </c>
      <c r="AV387" s="14" t="s">
        <v>82</v>
      </c>
      <c r="AW387" s="14" t="s">
        <v>29</v>
      </c>
      <c r="AX387" s="14" t="s">
        <v>74</v>
      </c>
      <c r="AY387" s="231" t="s">
        <v>153</v>
      </c>
    </row>
    <row r="388" spans="1:65" s="13" customFormat="1" ht="10.199999999999999">
      <c r="B388" s="210"/>
      <c r="C388" s="211"/>
      <c r="D388" s="212" t="s">
        <v>162</v>
      </c>
      <c r="E388" s="213" t="s">
        <v>1</v>
      </c>
      <c r="F388" s="214" t="s">
        <v>699</v>
      </c>
      <c r="G388" s="211"/>
      <c r="H388" s="215">
        <v>71.11</v>
      </c>
      <c r="I388" s="216"/>
      <c r="J388" s="211"/>
      <c r="K388" s="211"/>
      <c r="L388" s="217"/>
      <c r="M388" s="218"/>
      <c r="N388" s="219"/>
      <c r="O388" s="219"/>
      <c r="P388" s="219"/>
      <c r="Q388" s="219"/>
      <c r="R388" s="219"/>
      <c r="S388" s="219"/>
      <c r="T388" s="220"/>
      <c r="AT388" s="221" t="s">
        <v>162</v>
      </c>
      <c r="AU388" s="221" t="s">
        <v>160</v>
      </c>
      <c r="AV388" s="13" t="s">
        <v>160</v>
      </c>
      <c r="AW388" s="13" t="s">
        <v>29</v>
      </c>
      <c r="AX388" s="13" t="s">
        <v>82</v>
      </c>
      <c r="AY388" s="221" t="s">
        <v>153</v>
      </c>
    </row>
    <row r="389" spans="1:65" s="2" customFormat="1" ht="16.5" customHeight="1">
      <c r="A389" s="34"/>
      <c r="B389" s="35"/>
      <c r="C389" s="243" t="s">
        <v>700</v>
      </c>
      <c r="D389" s="243" t="s">
        <v>208</v>
      </c>
      <c r="E389" s="244" t="s">
        <v>701</v>
      </c>
      <c r="F389" s="245" t="s">
        <v>702</v>
      </c>
      <c r="G389" s="246" t="s">
        <v>233</v>
      </c>
      <c r="H389" s="247">
        <v>72.531999999999996</v>
      </c>
      <c r="I389" s="248"/>
      <c r="J389" s="247">
        <f>ROUND(I389*H389,3)</f>
        <v>0</v>
      </c>
      <c r="K389" s="249"/>
      <c r="L389" s="250"/>
      <c r="M389" s="251" t="s">
        <v>1</v>
      </c>
      <c r="N389" s="252" t="s">
        <v>40</v>
      </c>
      <c r="O389" s="75"/>
      <c r="P389" s="205">
        <f>O389*H389</f>
        <v>0</v>
      </c>
      <c r="Q389" s="205">
        <v>7.4000000000000003E-3</v>
      </c>
      <c r="R389" s="205">
        <f>Q389*H389</f>
        <v>0.53673680000000001</v>
      </c>
      <c r="S389" s="205">
        <v>0</v>
      </c>
      <c r="T389" s="206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207" t="s">
        <v>334</v>
      </c>
      <c r="AT389" s="207" t="s">
        <v>208</v>
      </c>
      <c r="AU389" s="207" t="s">
        <v>160</v>
      </c>
      <c r="AY389" s="17" t="s">
        <v>153</v>
      </c>
      <c r="BE389" s="208">
        <f>IF(N389="základná",J389,0)</f>
        <v>0</v>
      </c>
      <c r="BF389" s="208">
        <f>IF(N389="znížená",J389,0)</f>
        <v>0</v>
      </c>
      <c r="BG389" s="208">
        <f>IF(N389="zákl. prenesená",J389,0)</f>
        <v>0</v>
      </c>
      <c r="BH389" s="208">
        <f>IF(N389="zníž. prenesená",J389,0)</f>
        <v>0</v>
      </c>
      <c r="BI389" s="208">
        <f>IF(N389="nulová",J389,0)</f>
        <v>0</v>
      </c>
      <c r="BJ389" s="17" t="s">
        <v>160</v>
      </c>
      <c r="BK389" s="209">
        <f>ROUND(I389*H389,3)</f>
        <v>0</v>
      </c>
      <c r="BL389" s="17" t="s">
        <v>241</v>
      </c>
      <c r="BM389" s="207" t="s">
        <v>703</v>
      </c>
    </row>
    <row r="390" spans="1:65" s="13" customFormat="1" ht="10.199999999999999">
      <c r="B390" s="210"/>
      <c r="C390" s="211"/>
      <c r="D390" s="212" t="s">
        <v>162</v>
      </c>
      <c r="E390" s="211"/>
      <c r="F390" s="214" t="s">
        <v>704</v>
      </c>
      <c r="G390" s="211"/>
      <c r="H390" s="215">
        <v>72.531999999999996</v>
      </c>
      <c r="I390" s="216"/>
      <c r="J390" s="211"/>
      <c r="K390" s="211"/>
      <c r="L390" s="217"/>
      <c r="M390" s="218"/>
      <c r="N390" s="219"/>
      <c r="O390" s="219"/>
      <c r="P390" s="219"/>
      <c r="Q390" s="219"/>
      <c r="R390" s="219"/>
      <c r="S390" s="219"/>
      <c r="T390" s="220"/>
      <c r="AT390" s="221" t="s">
        <v>162</v>
      </c>
      <c r="AU390" s="221" t="s">
        <v>160</v>
      </c>
      <c r="AV390" s="13" t="s">
        <v>160</v>
      </c>
      <c r="AW390" s="13" t="s">
        <v>4</v>
      </c>
      <c r="AX390" s="13" t="s">
        <v>82</v>
      </c>
      <c r="AY390" s="221" t="s">
        <v>153</v>
      </c>
    </row>
    <row r="391" spans="1:65" s="2" customFormat="1" ht="24.15" customHeight="1">
      <c r="A391" s="34"/>
      <c r="B391" s="35"/>
      <c r="C391" s="196" t="s">
        <v>705</v>
      </c>
      <c r="D391" s="196" t="s">
        <v>155</v>
      </c>
      <c r="E391" s="197" t="s">
        <v>706</v>
      </c>
      <c r="F391" s="198" t="s">
        <v>707</v>
      </c>
      <c r="G391" s="199" t="s">
        <v>359</v>
      </c>
      <c r="H391" s="201"/>
      <c r="I391" s="201"/>
      <c r="J391" s="200">
        <f>ROUND(I391*H391,3)</f>
        <v>0</v>
      </c>
      <c r="K391" s="202"/>
      <c r="L391" s="39"/>
      <c r="M391" s="203" t="s">
        <v>1</v>
      </c>
      <c r="N391" s="204" t="s">
        <v>40</v>
      </c>
      <c r="O391" s="75"/>
      <c r="P391" s="205">
        <f>O391*H391</f>
        <v>0</v>
      </c>
      <c r="Q391" s="205">
        <v>0</v>
      </c>
      <c r="R391" s="205">
        <f>Q391*H391</f>
        <v>0</v>
      </c>
      <c r="S391" s="205">
        <v>0</v>
      </c>
      <c r="T391" s="206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207" t="s">
        <v>241</v>
      </c>
      <c r="AT391" s="207" t="s">
        <v>155</v>
      </c>
      <c r="AU391" s="207" t="s">
        <v>160</v>
      </c>
      <c r="AY391" s="17" t="s">
        <v>153</v>
      </c>
      <c r="BE391" s="208">
        <f>IF(N391="základná",J391,0)</f>
        <v>0</v>
      </c>
      <c r="BF391" s="208">
        <f>IF(N391="znížená",J391,0)</f>
        <v>0</v>
      </c>
      <c r="BG391" s="208">
        <f>IF(N391="zákl. prenesená",J391,0)</f>
        <v>0</v>
      </c>
      <c r="BH391" s="208">
        <f>IF(N391="zníž. prenesená",J391,0)</f>
        <v>0</v>
      </c>
      <c r="BI391" s="208">
        <f>IF(N391="nulová",J391,0)</f>
        <v>0</v>
      </c>
      <c r="BJ391" s="17" t="s">
        <v>160</v>
      </c>
      <c r="BK391" s="209">
        <f>ROUND(I391*H391,3)</f>
        <v>0</v>
      </c>
      <c r="BL391" s="17" t="s">
        <v>241</v>
      </c>
      <c r="BM391" s="207" t="s">
        <v>708</v>
      </c>
    </row>
    <row r="392" spans="1:65" s="12" customFormat="1" ht="22.8" customHeight="1">
      <c r="B392" s="181"/>
      <c r="C392" s="182"/>
      <c r="D392" s="183" t="s">
        <v>73</v>
      </c>
      <c r="E392" s="194" t="s">
        <v>709</v>
      </c>
      <c r="F392" s="194" t="s">
        <v>710</v>
      </c>
      <c r="G392" s="182"/>
      <c r="H392" s="182"/>
      <c r="I392" s="185"/>
      <c r="J392" s="195">
        <f>BK392</f>
        <v>0</v>
      </c>
      <c r="K392" s="182"/>
      <c r="L392" s="186"/>
      <c r="M392" s="187"/>
      <c r="N392" s="188"/>
      <c r="O392" s="188"/>
      <c r="P392" s="189">
        <f>SUM(P393:P411)</f>
        <v>0</v>
      </c>
      <c r="Q392" s="188"/>
      <c r="R392" s="189">
        <f>SUM(R393:R411)</f>
        <v>1.0058940000000001</v>
      </c>
      <c r="S392" s="188"/>
      <c r="T392" s="190">
        <f>SUM(T393:T411)</f>
        <v>0</v>
      </c>
      <c r="AR392" s="191" t="s">
        <v>160</v>
      </c>
      <c r="AT392" s="192" t="s">
        <v>73</v>
      </c>
      <c r="AU392" s="192" t="s">
        <v>82</v>
      </c>
      <c r="AY392" s="191" t="s">
        <v>153</v>
      </c>
      <c r="BK392" s="193">
        <f>SUM(BK393:BK411)</f>
        <v>0</v>
      </c>
    </row>
    <row r="393" spans="1:65" s="2" customFormat="1" ht="24.15" customHeight="1">
      <c r="A393" s="34"/>
      <c r="B393" s="35"/>
      <c r="C393" s="196" t="s">
        <v>711</v>
      </c>
      <c r="D393" s="196" t="s">
        <v>155</v>
      </c>
      <c r="E393" s="197" t="s">
        <v>712</v>
      </c>
      <c r="F393" s="198" t="s">
        <v>713</v>
      </c>
      <c r="G393" s="199" t="s">
        <v>233</v>
      </c>
      <c r="H393" s="200">
        <v>60.45</v>
      </c>
      <c r="I393" s="201"/>
      <c r="J393" s="200">
        <f>ROUND(I393*H393,3)</f>
        <v>0</v>
      </c>
      <c r="K393" s="202"/>
      <c r="L393" s="39"/>
      <c r="M393" s="203" t="s">
        <v>1</v>
      </c>
      <c r="N393" s="204" t="s">
        <v>40</v>
      </c>
      <c r="O393" s="75"/>
      <c r="P393" s="205">
        <f>O393*H393</f>
        <v>0</v>
      </c>
      <c r="Q393" s="205">
        <v>4.0400000000000002E-3</v>
      </c>
      <c r="R393" s="205">
        <f>Q393*H393</f>
        <v>0.24421800000000002</v>
      </c>
      <c r="S393" s="205">
        <v>0</v>
      </c>
      <c r="T393" s="206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207" t="s">
        <v>241</v>
      </c>
      <c r="AT393" s="207" t="s">
        <v>155</v>
      </c>
      <c r="AU393" s="207" t="s">
        <v>160</v>
      </c>
      <c r="AY393" s="17" t="s">
        <v>153</v>
      </c>
      <c r="BE393" s="208">
        <f>IF(N393="základná",J393,0)</f>
        <v>0</v>
      </c>
      <c r="BF393" s="208">
        <f>IF(N393="znížená",J393,0)</f>
        <v>0</v>
      </c>
      <c r="BG393" s="208">
        <f>IF(N393="zákl. prenesená",J393,0)</f>
        <v>0</v>
      </c>
      <c r="BH393" s="208">
        <f>IF(N393="zníž. prenesená",J393,0)</f>
        <v>0</v>
      </c>
      <c r="BI393" s="208">
        <f>IF(N393="nulová",J393,0)</f>
        <v>0</v>
      </c>
      <c r="BJ393" s="17" t="s">
        <v>160</v>
      </c>
      <c r="BK393" s="209">
        <f>ROUND(I393*H393,3)</f>
        <v>0</v>
      </c>
      <c r="BL393" s="17" t="s">
        <v>241</v>
      </c>
      <c r="BM393" s="207" t="s">
        <v>714</v>
      </c>
    </row>
    <row r="394" spans="1:65" s="14" customFormat="1" ht="10.199999999999999">
      <c r="B394" s="222"/>
      <c r="C394" s="223"/>
      <c r="D394" s="212" t="s">
        <v>162</v>
      </c>
      <c r="E394" s="224" t="s">
        <v>1</v>
      </c>
      <c r="F394" s="225" t="s">
        <v>280</v>
      </c>
      <c r="G394" s="223"/>
      <c r="H394" s="224" t="s">
        <v>1</v>
      </c>
      <c r="I394" s="226"/>
      <c r="J394" s="223"/>
      <c r="K394" s="223"/>
      <c r="L394" s="227"/>
      <c r="M394" s="228"/>
      <c r="N394" s="229"/>
      <c r="O394" s="229"/>
      <c r="P394" s="229"/>
      <c r="Q394" s="229"/>
      <c r="R394" s="229"/>
      <c r="S394" s="229"/>
      <c r="T394" s="230"/>
      <c r="AT394" s="231" t="s">
        <v>162</v>
      </c>
      <c r="AU394" s="231" t="s">
        <v>160</v>
      </c>
      <c r="AV394" s="14" t="s">
        <v>82</v>
      </c>
      <c r="AW394" s="14" t="s">
        <v>29</v>
      </c>
      <c r="AX394" s="14" t="s">
        <v>74</v>
      </c>
      <c r="AY394" s="231" t="s">
        <v>153</v>
      </c>
    </row>
    <row r="395" spans="1:65" s="13" customFormat="1" ht="10.199999999999999">
      <c r="B395" s="210"/>
      <c r="C395" s="211"/>
      <c r="D395" s="212" t="s">
        <v>162</v>
      </c>
      <c r="E395" s="213" t="s">
        <v>1</v>
      </c>
      <c r="F395" s="214" t="s">
        <v>281</v>
      </c>
      <c r="G395" s="211"/>
      <c r="H395" s="215">
        <v>3.75</v>
      </c>
      <c r="I395" s="216"/>
      <c r="J395" s="211"/>
      <c r="K395" s="211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162</v>
      </c>
      <c r="AU395" s="221" t="s">
        <v>160</v>
      </c>
      <c r="AV395" s="13" t="s">
        <v>160</v>
      </c>
      <c r="AW395" s="13" t="s">
        <v>29</v>
      </c>
      <c r="AX395" s="13" t="s">
        <v>74</v>
      </c>
      <c r="AY395" s="221" t="s">
        <v>153</v>
      </c>
    </row>
    <row r="396" spans="1:65" s="14" customFormat="1" ht="10.199999999999999">
      <c r="B396" s="222"/>
      <c r="C396" s="223"/>
      <c r="D396" s="212" t="s">
        <v>162</v>
      </c>
      <c r="E396" s="224" t="s">
        <v>1</v>
      </c>
      <c r="F396" s="225" t="s">
        <v>282</v>
      </c>
      <c r="G396" s="223"/>
      <c r="H396" s="224" t="s">
        <v>1</v>
      </c>
      <c r="I396" s="226"/>
      <c r="J396" s="223"/>
      <c r="K396" s="223"/>
      <c r="L396" s="227"/>
      <c r="M396" s="228"/>
      <c r="N396" s="229"/>
      <c r="O396" s="229"/>
      <c r="P396" s="229"/>
      <c r="Q396" s="229"/>
      <c r="R396" s="229"/>
      <c r="S396" s="229"/>
      <c r="T396" s="230"/>
      <c r="AT396" s="231" t="s">
        <v>162</v>
      </c>
      <c r="AU396" s="231" t="s">
        <v>160</v>
      </c>
      <c r="AV396" s="14" t="s">
        <v>82</v>
      </c>
      <c r="AW396" s="14" t="s">
        <v>29</v>
      </c>
      <c r="AX396" s="14" t="s">
        <v>74</v>
      </c>
      <c r="AY396" s="231" t="s">
        <v>153</v>
      </c>
    </row>
    <row r="397" spans="1:65" s="13" customFormat="1" ht="10.199999999999999">
      <c r="B397" s="210"/>
      <c r="C397" s="211"/>
      <c r="D397" s="212" t="s">
        <v>162</v>
      </c>
      <c r="E397" s="213" t="s">
        <v>1</v>
      </c>
      <c r="F397" s="214" t="s">
        <v>281</v>
      </c>
      <c r="G397" s="211"/>
      <c r="H397" s="215">
        <v>3.75</v>
      </c>
      <c r="I397" s="216"/>
      <c r="J397" s="211"/>
      <c r="K397" s="211"/>
      <c r="L397" s="217"/>
      <c r="M397" s="218"/>
      <c r="N397" s="219"/>
      <c r="O397" s="219"/>
      <c r="P397" s="219"/>
      <c r="Q397" s="219"/>
      <c r="R397" s="219"/>
      <c r="S397" s="219"/>
      <c r="T397" s="220"/>
      <c r="AT397" s="221" t="s">
        <v>162</v>
      </c>
      <c r="AU397" s="221" t="s">
        <v>160</v>
      </c>
      <c r="AV397" s="13" t="s">
        <v>160</v>
      </c>
      <c r="AW397" s="13" t="s">
        <v>29</v>
      </c>
      <c r="AX397" s="13" t="s">
        <v>74</v>
      </c>
      <c r="AY397" s="221" t="s">
        <v>153</v>
      </c>
    </row>
    <row r="398" spans="1:65" s="14" customFormat="1" ht="10.199999999999999">
      <c r="B398" s="222"/>
      <c r="C398" s="223"/>
      <c r="D398" s="212" t="s">
        <v>162</v>
      </c>
      <c r="E398" s="224" t="s">
        <v>1</v>
      </c>
      <c r="F398" s="225" t="s">
        <v>283</v>
      </c>
      <c r="G398" s="223"/>
      <c r="H398" s="224" t="s">
        <v>1</v>
      </c>
      <c r="I398" s="226"/>
      <c r="J398" s="223"/>
      <c r="K398" s="223"/>
      <c r="L398" s="227"/>
      <c r="M398" s="228"/>
      <c r="N398" s="229"/>
      <c r="O398" s="229"/>
      <c r="P398" s="229"/>
      <c r="Q398" s="229"/>
      <c r="R398" s="229"/>
      <c r="S398" s="229"/>
      <c r="T398" s="230"/>
      <c r="AT398" s="231" t="s">
        <v>162</v>
      </c>
      <c r="AU398" s="231" t="s">
        <v>160</v>
      </c>
      <c r="AV398" s="14" t="s">
        <v>82</v>
      </c>
      <c r="AW398" s="14" t="s">
        <v>29</v>
      </c>
      <c r="AX398" s="14" t="s">
        <v>74</v>
      </c>
      <c r="AY398" s="231" t="s">
        <v>153</v>
      </c>
    </row>
    <row r="399" spans="1:65" s="13" customFormat="1" ht="10.199999999999999">
      <c r="B399" s="210"/>
      <c r="C399" s="211"/>
      <c r="D399" s="212" t="s">
        <v>162</v>
      </c>
      <c r="E399" s="213" t="s">
        <v>1</v>
      </c>
      <c r="F399" s="214" t="s">
        <v>284</v>
      </c>
      <c r="G399" s="211"/>
      <c r="H399" s="215">
        <v>9</v>
      </c>
      <c r="I399" s="216"/>
      <c r="J399" s="211"/>
      <c r="K399" s="211"/>
      <c r="L399" s="217"/>
      <c r="M399" s="218"/>
      <c r="N399" s="219"/>
      <c r="O399" s="219"/>
      <c r="P399" s="219"/>
      <c r="Q399" s="219"/>
      <c r="R399" s="219"/>
      <c r="S399" s="219"/>
      <c r="T399" s="220"/>
      <c r="AT399" s="221" t="s">
        <v>162</v>
      </c>
      <c r="AU399" s="221" t="s">
        <v>160</v>
      </c>
      <c r="AV399" s="13" t="s">
        <v>160</v>
      </c>
      <c r="AW399" s="13" t="s">
        <v>29</v>
      </c>
      <c r="AX399" s="13" t="s">
        <v>74</v>
      </c>
      <c r="AY399" s="221" t="s">
        <v>153</v>
      </c>
    </row>
    <row r="400" spans="1:65" s="14" customFormat="1" ht="10.199999999999999">
      <c r="B400" s="222"/>
      <c r="C400" s="223"/>
      <c r="D400" s="212" t="s">
        <v>162</v>
      </c>
      <c r="E400" s="224" t="s">
        <v>1</v>
      </c>
      <c r="F400" s="225" t="s">
        <v>285</v>
      </c>
      <c r="G400" s="223"/>
      <c r="H400" s="224" t="s">
        <v>1</v>
      </c>
      <c r="I400" s="226"/>
      <c r="J400" s="223"/>
      <c r="K400" s="223"/>
      <c r="L400" s="227"/>
      <c r="M400" s="228"/>
      <c r="N400" s="229"/>
      <c r="O400" s="229"/>
      <c r="P400" s="229"/>
      <c r="Q400" s="229"/>
      <c r="R400" s="229"/>
      <c r="S400" s="229"/>
      <c r="T400" s="230"/>
      <c r="AT400" s="231" t="s">
        <v>162</v>
      </c>
      <c r="AU400" s="231" t="s">
        <v>160</v>
      </c>
      <c r="AV400" s="14" t="s">
        <v>82</v>
      </c>
      <c r="AW400" s="14" t="s">
        <v>29</v>
      </c>
      <c r="AX400" s="14" t="s">
        <v>74</v>
      </c>
      <c r="AY400" s="231" t="s">
        <v>153</v>
      </c>
    </row>
    <row r="401" spans="1:65" s="13" customFormat="1" ht="10.199999999999999">
      <c r="B401" s="210"/>
      <c r="C401" s="211"/>
      <c r="D401" s="212" t="s">
        <v>162</v>
      </c>
      <c r="E401" s="213" t="s">
        <v>1</v>
      </c>
      <c r="F401" s="214" t="s">
        <v>284</v>
      </c>
      <c r="G401" s="211"/>
      <c r="H401" s="215">
        <v>9</v>
      </c>
      <c r="I401" s="216"/>
      <c r="J401" s="211"/>
      <c r="K401" s="211"/>
      <c r="L401" s="217"/>
      <c r="M401" s="218"/>
      <c r="N401" s="219"/>
      <c r="O401" s="219"/>
      <c r="P401" s="219"/>
      <c r="Q401" s="219"/>
      <c r="R401" s="219"/>
      <c r="S401" s="219"/>
      <c r="T401" s="220"/>
      <c r="AT401" s="221" t="s">
        <v>162</v>
      </c>
      <c r="AU401" s="221" t="s">
        <v>160</v>
      </c>
      <c r="AV401" s="13" t="s">
        <v>160</v>
      </c>
      <c r="AW401" s="13" t="s">
        <v>29</v>
      </c>
      <c r="AX401" s="13" t="s">
        <v>74</v>
      </c>
      <c r="AY401" s="221" t="s">
        <v>153</v>
      </c>
    </row>
    <row r="402" spans="1:65" s="14" customFormat="1" ht="10.199999999999999">
      <c r="B402" s="222"/>
      <c r="C402" s="223"/>
      <c r="D402" s="212" t="s">
        <v>162</v>
      </c>
      <c r="E402" s="224" t="s">
        <v>1</v>
      </c>
      <c r="F402" s="225" t="s">
        <v>286</v>
      </c>
      <c r="G402" s="223"/>
      <c r="H402" s="224" t="s">
        <v>1</v>
      </c>
      <c r="I402" s="226"/>
      <c r="J402" s="223"/>
      <c r="K402" s="223"/>
      <c r="L402" s="227"/>
      <c r="M402" s="228"/>
      <c r="N402" s="229"/>
      <c r="O402" s="229"/>
      <c r="P402" s="229"/>
      <c r="Q402" s="229"/>
      <c r="R402" s="229"/>
      <c r="S402" s="229"/>
      <c r="T402" s="230"/>
      <c r="AT402" s="231" t="s">
        <v>162</v>
      </c>
      <c r="AU402" s="231" t="s">
        <v>160</v>
      </c>
      <c r="AV402" s="14" t="s">
        <v>82</v>
      </c>
      <c r="AW402" s="14" t="s">
        <v>29</v>
      </c>
      <c r="AX402" s="14" t="s">
        <v>74</v>
      </c>
      <c r="AY402" s="231" t="s">
        <v>153</v>
      </c>
    </row>
    <row r="403" spans="1:65" s="13" customFormat="1" ht="10.199999999999999">
      <c r="B403" s="210"/>
      <c r="C403" s="211"/>
      <c r="D403" s="212" t="s">
        <v>162</v>
      </c>
      <c r="E403" s="213" t="s">
        <v>1</v>
      </c>
      <c r="F403" s="214" t="s">
        <v>287</v>
      </c>
      <c r="G403" s="211"/>
      <c r="H403" s="215">
        <v>12.12</v>
      </c>
      <c r="I403" s="216"/>
      <c r="J403" s="211"/>
      <c r="K403" s="211"/>
      <c r="L403" s="217"/>
      <c r="M403" s="218"/>
      <c r="N403" s="219"/>
      <c r="O403" s="219"/>
      <c r="P403" s="219"/>
      <c r="Q403" s="219"/>
      <c r="R403" s="219"/>
      <c r="S403" s="219"/>
      <c r="T403" s="220"/>
      <c r="AT403" s="221" t="s">
        <v>162</v>
      </c>
      <c r="AU403" s="221" t="s">
        <v>160</v>
      </c>
      <c r="AV403" s="13" t="s">
        <v>160</v>
      </c>
      <c r="AW403" s="13" t="s">
        <v>29</v>
      </c>
      <c r="AX403" s="13" t="s">
        <v>74</v>
      </c>
      <c r="AY403" s="221" t="s">
        <v>153</v>
      </c>
    </row>
    <row r="404" spans="1:65" s="14" customFormat="1" ht="10.199999999999999">
      <c r="B404" s="222"/>
      <c r="C404" s="223"/>
      <c r="D404" s="212" t="s">
        <v>162</v>
      </c>
      <c r="E404" s="224" t="s">
        <v>1</v>
      </c>
      <c r="F404" s="225" t="s">
        <v>288</v>
      </c>
      <c r="G404" s="223"/>
      <c r="H404" s="224" t="s">
        <v>1</v>
      </c>
      <c r="I404" s="226"/>
      <c r="J404" s="223"/>
      <c r="K404" s="223"/>
      <c r="L404" s="227"/>
      <c r="M404" s="228"/>
      <c r="N404" s="229"/>
      <c r="O404" s="229"/>
      <c r="P404" s="229"/>
      <c r="Q404" s="229"/>
      <c r="R404" s="229"/>
      <c r="S404" s="229"/>
      <c r="T404" s="230"/>
      <c r="AT404" s="231" t="s">
        <v>162</v>
      </c>
      <c r="AU404" s="231" t="s">
        <v>160</v>
      </c>
      <c r="AV404" s="14" t="s">
        <v>82</v>
      </c>
      <c r="AW404" s="14" t="s">
        <v>29</v>
      </c>
      <c r="AX404" s="14" t="s">
        <v>74</v>
      </c>
      <c r="AY404" s="231" t="s">
        <v>153</v>
      </c>
    </row>
    <row r="405" spans="1:65" s="13" customFormat="1" ht="10.199999999999999">
      <c r="B405" s="210"/>
      <c r="C405" s="211"/>
      <c r="D405" s="212" t="s">
        <v>162</v>
      </c>
      <c r="E405" s="213" t="s">
        <v>1</v>
      </c>
      <c r="F405" s="214" t="s">
        <v>289</v>
      </c>
      <c r="G405" s="211"/>
      <c r="H405" s="215">
        <v>19.079999999999998</v>
      </c>
      <c r="I405" s="216"/>
      <c r="J405" s="211"/>
      <c r="K405" s="211"/>
      <c r="L405" s="217"/>
      <c r="M405" s="218"/>
      <c r="N405" s="219"/>
      <c r="O405" s="219"/>
      <c r="P405" s="219"/>
      <c r="Q405" s="219"/>
      <c r="R405" s="219"/>
      <c r="S405" s="219"/>
      <c r="T405" s="220"/>
      <c r="AT405" s="221" t="s">
        <v>162</v>
      </c>
      <c r="AU405" s="221" t="s">
        <v>160</v>
      </c>
      <c r="AV405" s="13" t="s">
        <v>160</v>
      </c>
      <c r="AW405" s="13" t="s">
        <v>29</v>
      </c>
      <c r="AX405" s="13" t="s">
        <v>74</v>
      </c>
      <c r="AY405" s="221" t="s">
        <v>153</v>
      </c>
    </row>
    <row r="406" spans="1:65" s="14" customFormat="1" ht="10.199999999999999">
      <c r="B406" s="222"/>
      <c r="C406" s="223"/>
      <c r="D406" s="212" t="s">
        <v>162</v>
      </c>
      <c r="E406" s="224" t="s">
        <v>1</v>
      </c>
      <c r="F406" s="225" t="s">
        <v>290</v>
      </c>
      <c r="G406" s="223"/>
      <c r="H406" s="224" t="s">
        <v>1</v>
      </c>
      <c r="I406" s="226"/>
      <c r="J406" s="223"/>
      <c r="K406" s="223"/>
      <c r="L406" s="227"/>
      <c r="M406" s="228"/>
      <c r="N406" s="229"/>
      <c r="O406" s="229"/>
      <c r="P406" s="229"/>
      <c r="Q406" s="229"/>
      <c r="R406" s="229"/>
      <c r="S406" s="229"/>
      <c r="T406" s="230"/>
      <c r="AT406" s="231" t="s">
        <v>162</v>
      </c>
      <c r="AU406" s="231" t="s">
        <v>160</v>
      </c>
      <c r="AV406" s="14" t="s">
        <v>82</v>
      </c>
      <c r="AW406" s="14" t="s">
        <v>29</v>
      </c>
      <c r="AX406" s="14" t="s">
        <v>74</v>
      </c>
      <c r="AY406" s="231" t="s">
        <v>153</v>
      </c>
    </row>
    <row r="407" spans="1:65" s="13" customFormat="1" ht="10.199999999999999">
      <c r="B407" s="210"/>
      <c r="C407" s="211"/>
      <c r="D407" s="212" t="s">
        <v>162</v>
      </c>
      <c r="E407" s="213" t="s">
        <v>1</v>
      </c>
      <c r="F407" s="214" t="s">
        <v>281</v>
      </c>
      <c r="G407" s="211"/>
      <c r="H407" s="215">
        <v>3.75</v>
      </c>
      <c r="I407" s="216"/>
      <c r="J407" s="211"/>
      <c r="K407" s="211"/>
      <c r="L407" s="217"/>
      <c r="M407" s="218"/>
      <c r="N407" s="219"/>
      <c r="O407" s="219"/>
      <c r="P407" s="219"/>
      <c r="Q407" s="219"/>
      <c r="R407" s="219"/>
      <c r="S407" s="219"/>
      <c r="T407" s="220"/>
      <c r="AT407" s="221" t="s">
        <v>162</v>
      </c>
      <c r="AU407" s="221" t="s">
        <v>160</v>
      </c>
      <c r="AV407" s="13" t="s">
        <v>160</v>
      </c>
      <c r="AW407" s="13" t="s">
        <v>29</v>
      </c>
      <c r="AX407" s="13" t="s">
        <v>74</v>
      </c>
      <c r="AY407" s="221" t="s">
        <v>153</v>
      </c>
    </row>
    <row r="408" spans="1:65" s="15" customFormat="1" ht="10.199999999999999">
      <c r="B408" s="232"/>
      <c r="C408" s="233"/>
      <c r="D408" s="212" t="s">
        <v>162</v>
      </c>
      <c r="E408" s="234" t="s">
        <v>1</v>
      </c>
      <c r="F408" s="235" t="s">
        <v>179</v>
      </c>
      <c r="G408" s="233"/>
      <c r="H408" s="236">
        <v>60.449999999999996</v>
      </c>
      <c r="I408" s="237"/>
      <c r="J408" s="233"/>
      <c r="K408" s="233"/>
      <c r="L408" s="238"/>
      <c r="M408" s="239"/>
      <c r="N408" s="240"/>
      <c r="O408" s="240"/>
      <c r="P408" s="240"/>
      <c r="Q408" s="240"/>
      <c r="R408" s="240"/>
      <c r="S408" s="240"/>
      <c r="T408" s="241"/>
      <c r="AT408" s="242" t="s">
        <v>162</v>
      </c>
      <c r="AU408" s="242" t="s">
        <v>160</v>
      </c>
      <c r="AV408" s="15" t="s">
        <v>159</v>
      </c>
      <c r="AW408" s="15" t="s">
        <v>29</v>
      </c>
      <c r="AX408" s="15" t="s">
        <v>82</v>
      </c>
      <c r="AY408" s="242" t="s">
        <v>153</v>
      </c>
    </row>
    <row r="409" spans="1:65" s="2" customFormat="1" ht="16.5" customHeight="1">
      <c r="A409" s="34"/>
      <c r="B409" s="35"/>
      <c r="C409" s="243" t="s">
        <v>715</v>
      </c>
      <c r="D409" s="243" t="s">
        <v>208</v>
      </c>
      <c r="E409" s="244" t="s">
        <v>716</v>
      </c>
      <c r="F409" s="245" t="s">
        <v>717</v>
      </c>
      <c r="G409" s="246" t="s">
        <v>233</v>
      </c>
      <c r="H409" s="247">
        <v>63.472999999999999</v>
      </c>
      <c r="I409" s="248"/>
      <c r="J409" s="247">
        <f>ROUND(I409*H409,3)</f>
        <v>0</v>
      </c>
      <c r="K409" s="249"/>
      <c r="L409" s="250"/>
      <c r="M409" s="251" t="s">
        <v>1</v>
      </c>
      <c r="N409" s="252" t="s">
        <v>40</v>
      </c>
      <c r="O409" s="75"/>
      <c r="P409" s="205">
        <f>O409*H409</f>
        <v>0</v>
      </c>
      <c r="Q409" s="205">
        <v>1.2E-2</v>
      </c>
      <c r="R409" s="205">
        <f>Q409*H409</f>
        <v>0.76167600000000002</v>
      </c>
      <c r="S409" s="205">
        <v>0</v>
      </c>
      <c r="T409" s="206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207" t="s">
        <v>334</v>
      </c>
      <c r="AT409" s="207" t="s">
        <v>208</v>
      </c>
      <c r="AU409" s="207" t="s">
        <v>160</v>
      </c>
      <c r="AY409" s="17" t="s">
        <v>153</v>
      </c>
      <c r="BE409" s="208">
        <f>IF(N409="základná",J409,0)</f>
        <v>0</v>
      </c>
      <c r="BF409" s="208">
        <f>IF(N409="znížená",J409,0)</f>
        <v>0</v>
      </c>
      <c r="BG409" s="208">
        <f>IF(N409="zákl. prenesená",J409,0)</f>
        <v>0</v>
      </c>
      <c r="BH409" s="208">
        <f>IF(N409="zníž. prenesená",J409,0)</f>
        <v>0</v>
      </c>
      <c r="BI409" s="208">
        <f>IF(N409="nulová",J409,0)</f>
        <v>0</v>
      </c>
      <c r="BJ409" s="17" t="s">
        <v>160</v>
      </c>
      <c r="BK409" s="209">
        <f>ROUND(I409*H409,3)</f>
        <v>0</v>
      </c>
      <c r="BL409" s="17" t="s">
        <v>241</v>
      </c>
      <c r="BM409" s="207" t="s">
        <v>718</v>
      </c>
    </row>
    <row r="410" spans="1:65" s="13" customFormat="1" ht="10.199999999999999">
      <c r="B410" s="210"/>
      <c r="C410" s="211"/>
      <c r="D410" s="212" t="s">
        <v>162</v>
      </c>
      <c r="E410" s="211"/>
      <c r="F410" s="214" t="s">
        <v>719</v>
      </c>
      <c r="G410" s="211"/>
      <c r="H410" s="215">
        <v>63.472999999999999</v>
      </c>
      <c r="I410" s="216"/>
      <c r="J410" s="211"/>
      <c r="K410" s="211"/>
      <c r="L410" s="217"/>
      <c r="M410" s="218"/>
      <c r="N410" s="219"/>
      <c r="O410" s="219"/>
      <c r="P410" s="219"/>
      <c r="Q410" s="219"/>
      <c r="R410" s="219"/>
      <c r="S410" s="219"/>
      <c r="T410" s="220"/>
      <c r="AT410" s="221" t="s">
        <v>162</v>
      </c>
      <c r="AU410" s="221" t="s">
        <v>160</v>
      </c>
      <c r="AV410" s="13" t="s">
        <v>160</v>
      </c>
      <c r="AW410" s="13" t="s">
        <v>4</v>
      </c>
      <c r="AX410" s="13" t="s">
        <v>82</v>
      </c>
      <c r="AY410" s="221" t="s">
        <v>153</v>
      </c>
    </row>
    <row r="411" spans="1:65" s="2" customFormat="1" ht="24.15" customHeight="1">
      <c r="A411" s="34"/>
      <c r="B411" s="35"/>
      <c r="C411" s="196" t="s">
        <v>720</v>
      </c>
      <c r="D411" s="196" t="s">
        <v>155</v>
      </c>
      <c r="E411" s="197" t="s">
        <v>721</v>
      </c>
      <c r="F411" s="198" t="s">
        <v>722</v>
      </c>
      <c r="G411" s="199" t="s">
        <v>359</v>
      </c>
      <c r="H411" s="201"/>
      <c r="I411" s="201"/>
      <c r="J411" s="200">
        <f>ROUND(I411*H411,3)</f>
        <v>0</v>
      </c>
      <c r="K411" s="202"/>
      <c r="L411" s="39"/>
      <c r="M411" s="203" t="s">
        <v>1</v>
      </c>
      <c r="N411" s="204" t="s">
        <v>40</v>
      </c>
      <c r="O411" s="75"/>
      <c r="P411" s="205">
        <f>O411*H411</f>
        <v>0</v>
      </c>
      <c r="Q411" s="205">
        <v>0</v>
      </c>
      <c r="R411" s="205">
        <f>Q411*H411</f>
        <v>0</v>
      </c>
      <c r="S411" s="205">
        <v>0</v>
      </c>
      <c r="T411" s="206">
        <f>S411*H411</f>
        <v>0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207" t="s">
        <v>241</v>
      </c>
      <c r="AT411" s="207" t="s">
        <v>155</v>
      </c>
      <c r="AU411" s="207" t="s">
        <v>160</v>
      </c>
      <c r="AY411" s="17" t="s">
        <v>153</v>
      </c>
      <c r="BE411" s="208">
        <f>IF(N411="základná",J411,0)</f>
        <v>0</v>
      </c>
      <c r="BF411" s="208">
        <f>IF(N411="znížená",J411,0)</f>
        <v>0</v>
      </c>
      <c r="BG411" s="208">
        <f>IF(N411="zákl. prenesená",J411,0)</f>
        <v>0</v>
      </c>
      <c r="BH411" s="208">
        <f>IF(N411="zníž. prenesená",J411,0)</f>
        <v>0</v>
      </c>
      <c r="BI411" s="208">
        <f>IF(N411="nulová",J411,0)</f>
        <v>0</v>
      </c>
      <c r="BJ411" s="17" t="s">
        <v>160</v>
      </c>
      <c r="BK411" s="209">
        <f>ROUND(I411*H411,3)</f>
        <v>0</v>
      </c>
      <c r="BL411" s="17" t="s">
        <v>241</v>
      </c>
      <c r="BM411" s="207" t="s">
        <v>723</v>
      </c>
    </row>
    <row r="412" spans="1:65" s="12" customFormat="1" ht="22.8" customHeight="1">
      <c r="B412" s="181"/>
      <c r="C412" s="182"/>
      <c r="D412" s="183" t="s">
        <v>73</v>
      </c>
      <c r="E412" s="194" t="s">
        <v>724</v>
      </c>
      <c r="F412" s="194" t="s">
        <v>725</v>
      </c>
      <c r="G412" s="182"/>
      <c r="H412" s="182"/>
      <c r="I412" s="185"/>
      <c r="J412" s="195">
        <f>BK412</f>
        <v>0</v>
      </c>
      <c r="K412" s="182"/>
      <c r="L412" s="186"/>
      <c r="M412" s="187"/>
      <c r="N412" s="188"/>
      <c r="O412" s="188"/>
      <c r="P412" s="189">
        <f>SUM(P413:P421)</f>
        <v>0</v>
      </c>
      <c r="Q412" s="188"/>
      <c r="R412" s="189">
        <f>SUM(R413:R421)</f>
        <v>1.7731494000000001</v>
      </c>
      <c r="S412" s="188"/>
      <c r="T412" s="190">
        <f>SUM(T413:T421)</f>
        <v>0</v>
      </c>
      <c r="AR412" s="191" t="s">
        <v>160</v>
      </c>
      <c r="AT412" s="192" t="s">
        <v>73</v>
      </c>
      <c r="AU412" s="192" t="s">
        <v>82</v>
      </c>
      <c r="AY412" s="191" t="s">
        <v>153</v>
      </c>
      <c r="BK412" s="193">
        <f>SUM(BK413:BK421)</f>
        <v>0</v>
      </c>
    </row>
    <row r="413" spans="1:65" s="2" customFormat="1" ht="24.15" customHeight="1">
      <c r="A413" s="34"/>
      <c r="B413" s="35"/>
      <c r="C413" s="196" t="s">
        <v>726</v>
      </c>
      <c r="D413" s="196" t="s">
        <v>155</v>
      </c>
      <c r="E413" s="197" t="s">
        <v>727</v>
      </c>
      <c r="F413" s="198" t="s">
        <v>728</v>
      </c>
      <c r="G413" s="199" t="s">
        <v>233</v>
      </c>
      <c r="H413" s="200">
        <v>24.43</v>
      </c>
      <c r="I413" s="201"/>
      <c r="J413" s="200">
        <f>ROUND(I413*H413,3)</f>
        <v>0</v>
      </c>
      <c r="K413" s="202"/>
      <c r="L413" s="39"/>
      <c r="M413" s="203" t="s">
        <v>1</v>
      </c>
      <c r="N413" s="204" t="s">
        <v>40</v>
      </c>
      <c r="O413" s="75"/>
      <c r="P413" s="205">
        <f>O413*H413</f>
        <v>0</v>
      </c>
      <c r="Q413" s="205">
        <v>3.058E-2</v>
      </c>
      <c r="R413" s="205">
        <f>Q413*H413</f>
        <v>0.74706939999999999</v>
      </c>
      <c r="S413" s="205">
        <v>0</v>
      </c>
      <c r="T413" s="206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207" t="s">
        <v>241</v>
      </c>
      <c r="AT413" s="207" t="s">
        <v>155</v>
      </c>
      <c r="AU413" s="207" t="s">
        <v>160</v>
      </c>
      <c r="AY413" s="17" t="s">
        <v>153</v>
      </c>
      <c r="BE413" s="208">
        <f>IF(N413="základná",J413,0)</f>
        <v>0</v>
      </c>
      <c r="BF413" s="208">
        <f>IF(N413="znížená",J413,0)</f>
        <v>0</v>
      </c>
      <c r="BG413" s="208">
        <f>IF(N413="zákl. prenesená",J413,0)</f>
        <v>0</v>
      </c>
      <c r="BH413" s="208">
        <f>IF(N413="zníž. prenesená",J413,0)</f>
        <v>0</v>
      </c>
      <c r="BI413" s="208">
        <f>IF(N413="nulová",J413,0)</f>
        <v>0</v>
      </c>
      <c r="BJ413" s="17" t="s">
        <v>160</v>
      </c>
      <c r="BK413" s="209">
        <f>ROUND(I413*H413,3)</f>
        <v>0</v>
      </c>
      <c r="BL413" s="17" t="s">
        <v>241</v>
      </c>
      <c r="BM413" s="207" t="s">
        <v>729</v>
      </c>
    </row>
    <row r="414" spans="1:65" s="14" customFormat="1" ht="10.199999999999999">
      <c r="B414" s="222"/>
      <c r="C414" s="223"/>
      <c r="D414" s="212" t="s">
        <v>162</v>
      </c>
      <c r="E414" s="224" t="s">
        <v>1</v>
      </c>
      <c r="F414" s="225" t="s">
        <v>730</v>
      </c>
      <c r="G414" s="223"/>
      <c r="H414" s="224" t="s">
        <v>1</v>
      </c>
      <c r="I414" s="226"/>
      <c r="J414" s="223"/>
      <c r="K414" s="223"/>
      <c r="L414" s="227"/>
      <c r="M414" s="228"/>
      <c r="N414" s="229"/>
      <c r="O414" s="229"/>
      <c r="P414" s="229"/>
      <c r="Q414" s="229"/>
      <c r="R414" s="229"/>
      <c r="S414" s="229"/>
      <c r="T414" s="230"/>
      <c r="AT414" s="231" t="s">
        <v>162</v>
      </c>
      <c r="AU414" s="231" t="s">
        <v>160</v>
      </c>
      <c r="AV414" s="14" t="s">
        <v>82</v>
      </c>
      <c r="AW414" s="14" t="s">
        <v>29</v>
      </c>
      <c r="AX414" s="14" t="s">
        <v>74</v>
      </c>
      <c r="AY414" s="231" t="s">
        <v>153</v>
      </c>
    </row>
    <row r="415" spans="1:65" s="13" customFormat="1" ht="10.199999999999999">
      <c r="B415" s="210"/>
      <c r="C415" s="211"/>
      <c r="D415" s="212" t="s">
        <v>162</v>
      </c>
      <c r="E415" s="213" t="s">
        <v>1</v>
      </c>
      <c r="F415" s="214" t="s">
        <v>731</v>
      </c>
      <c r="G415" s="211"/>
      <c r="H415" s="215">
        <v>22.9</v>
      </c>
      <c r="I415" s="216"/>
      <c r="J415" s="211"/>
      <c r="K415" s="211"/>
      <c r="L415" s="217"/>
      <c r="M415" s="218"/>
      <c r="N415" s="219"/>
      <c r="O415" s="219"/>
      <c r="P415" s="219"/>
      <c r="Q415" s="219"/>
      <c r="R415" s="219"/>
      <c r="S415" s="219"/>
      <c r="T415" s="220"/>
      <c r="AT415" s="221" t="s">
        <v>162</v>
      </c>
      <c r="AU415" s="221" t="s">
        <v>160</v>
      </c>
      <c r="AV415" s="13" t="s">
        <v>160</v>
      </c>
      <c r="AW415" s="13" t="s">
        <v>29</v>
      </c>
      <c r="AX415" s="13" t="s">
        <v>74</v>
      </c>
      <c r="AY415" s="221" t="s">
        <v>153</v>
      </c>
    </row>
    <row r="416" spans="1:65" s="14" customFormat="1" ht="10.199999999999999">
      <c r="B416" s="222"/>
      <c r="C416" s="223"/>
      <c r="D416" s="212" t="s">
        <v>162</v>
      </c>
      <c r="E416" s="224" t="s">
        <v>1</v>
      </c>
      <c r="F416" s="225" t="s">
        <v>732</v>
      </c>
      <c r="G416" s="223"/>
      <c r="H416" s="224" t="s">
        <v>1</v>
      </c>
      <c r="I416" s="226"/>
      <c r="J416" s="223"/>
      <c r="K416" s="223"/>
      <c r="L416" s="227"/>
      <c r="M416" s="228"/>
      <c r="N416" s="229"/>
      <c r="O416" s="229"/>
      <c r="P416" s="229"/>
      <c r="Q416" s="229"/>
      <c r="R416" s="229"/>
      <c r="S416" s="229"/>
      <c r="T416" s="230"/>
      <c r="AT416" s="231" t="s">
        <v>162</v>
      </c>
      <c r="AU416" s="231" t="s">
        <v>160</v>
      </c>
      <c r="AV416" s="14" t="s">
        <v>82</v>
      </c>
      <c r="AW416" s="14" t="s">
        <v>29</v>
      </c>
      <c r="AX416" s="14" t="s">
        <v>74</v>
      </c>
      <c r="AY416" s="231" t="s">
        <v>153</v>
      </c>
    </row>
    <row r="417" spans="1:65" s="13" customFormat="1" ht="10.199999999999999">
      <c r="B417" s="210"/>
      <c r="C417" s="211"/>
      <c r="D417" s="212" t="s">
        <v>162</v>
      </c>
      <c r="E417" s="213" t="s">
        <v>1</v>
      </c>
      <c r="F417" s="214" t="s">
        <v>733</v>
      </c>
      <c r="G417" s="211"/>
      <c r="H417" s="215">
        <v>1.53</v>
      </c>
      <c r="I417" s="216"/>
      <c r="J417" s="211"/>
      <c r="K417" s="211"/>
      <c r="L417" s="217"/>
      <c r="M417" s="218"/>
      <c r="N417" s="219"/>
      <c r="O417" s="219"/>
      <c r="P417" s="219"/>
      <c r="Q417" s="219"/>
      <c r="R417" s="219"/>
      <c r="S417" s="219"/>
      <c r="T417" s="220"/>
      <c r="AT417" s="221" t="s">
        <v>162</v>
      </c>
      <c r="AU417" s="221" t="s">
        <v>160</v>
      </c>
      <c r="AV417" s="13" t="s">
        <v>160</v>
      </c>
      <c r="AW417" s="13" t="s">
        <v>29</v>
      </c>
      <c r="AX417" s="13" t="s">
        <v>74</v>
      </c>
      <c r="AY417" s="221" t="s">
        <v>153</v>
      </c>
    </row>
    <row r="418" spans="1:65" s="15" customFormat="1" ht="10.199999999999999">
      <c r="B418" s="232"/>
      <c r="C418" s="233"/>
      <c r="D418" s="212" t="s">
        <v>162</v>
      </c>
      <c r="E418" s="234" t="s">
        <v>1</v>
      </c>
      <c r="F418" s="235" t="s">
        <v>179</v>
      </c>
      <c r="G418" s="233"/>
      <c r="H418" s="236">
        <v>24.43</v>
      </c>
      <c r="I418" s="237"/>
      <c r="J418" s="233"/>
      <c r="K418" s="233"/>
      <c r="L418" s="238"/>
      <c r="M418" s="239"/>
      <c r="N418" s="240"/>
      <c r="O418" s="240"/>
      <c r="P418" s="240"/>
      <c r="Q418" s="240"/>
      <c r="R418" s="240"/>
      <c r="S418" s="240"/>
      <c r="T418" s="241"/>
      <c r="AT418" s="242" t="s">
        <v>162</v>
      </c>
      <c r="AU418" s="242" t="s">
        <v>160</v>
      </c>
      <c r="AV418" s="15" t="s">
        <v>159</v>
      </c>
      <c r="AW418" s="15" t="s">
        <v>29</v>
      </c>
      <c r="AX418" s="15" t="s">
        <v>82</v>
      </c>
      <c r="AY418" s="242" t="s">
        <v>153</v>
      </c>
    </row>
    <row r="419" spans="1:65" s="2" customFormat="1" ht="16.5" customHeight="1">
      <c r="A419" s="34"/>
      <c r="B419" s="35"/>
      <c r="C419" s="243" t="s">
        <v>734</v>
      </c>
      <c r="D419" s="243" t="s">
        <v>208</v>
      </c>
      <c r="E419" s="244" t="s">
        <v>735</v>
      </c>
      <c r="F419" s="245" t="s">
        <v>736</v>
      </c>
      <c r="G419" s="246" t="s">
        <v>233</v>
      </c>
      <c r="H419" s="247">
        <v>25.652000000000001</v>
      </c>
      <c r="I419" s="248"/>
      <c r="J419" s="247">
        <f>ROUND(I419*H419,3)</f>
        <v>0</v>
      </c>
      <c r="K419" s="249"/>
      <c r="L419" s="250"/>
      <c r="M419" s="251" t="s">
        <v>1</v>
      </c>
      <c r="N419" s="252" t="s">
        <v>40</v>
      </c>
      <c r="O419" s="75"/>
      <c r="P419" s="205">
        <f>O419*H419</f>
        <v>0</v>
      </c>
      <c r="Q419" s="205">
        <v>0.04</v>
      </c>
      <c r="R419" s="205">
        <f>Q419*H419</f>
        <v>1.0260800000000001</v>
      </c>
      <c r="S419" s="205">
        <v>0</v>
      </c>
      <c r="T419" s="206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207" t="s">
        <v>334</v>
      </c>
      <c r="AT419" s="207" t="s">
        <v>208</v>
      </c>
      <c r="AU419" s="207" t="s">
        <v>160</v>
      </c>
      <c r="AY419" s="17" t="s">
        <v>153</v>
      </c>
      <c r="BE419" s="208">
        <f>IF(N419="základná",J419,0)</f>
        <v>0</v>
      </c>
      <c r="BF419" s="208">
        <f>IF(N419="znížená",J419,0)</f>
        <v>0</v>
      </c>
      <c r="BG419" s="208">
        <f>IF(N419="zákl. prenesená",J419,0)</f>
        <v>0</v>
      </c>
      <c r="BH419" s="208">
        <f>IF(N419="zníž. prenesená",J419,0)</f>
        <v>0</v>
      </c>
      <c r="BI419" s="208">
        <f>IF(N419="nulová",J419,0)</f>
        <v>0</v>
      </c>
      <c r="BJ419" s="17" t="s">
        <v>160</v>
      </c>
      <c r="BK419" s="209">
        <f>ROUND(I419*H419,3)</f>
        <v>0</v>
      </c>
      <c r="BL419" s="17" t="s">
        <v>241</v>
      </c>
      <c r="BM419" s="207" t="s">
        <v>737</v>
      </c>
    </row>
    <row r="420" spans="1:65" s="13" customFormat="1" ht="10.199999999999999">
      <c r="B420" s="210"/>
      <c r="C420" s="211"/>
      <c r="D420" s="212" t="s">
        <v>162</v>
      </c>
      <c r="E420" s="211"/>
      <c r="F420" s="214" t="s">
        <v>738</v>
      </c>
      <c r="G420" s="211"/>
      <c r="H420" s="215">
        <v>25.652000000000001</v>
      </c>
      <c r="I420" s="216"/>
      <c r="J420" s="211"/>
      <c r="K420" s="211"/>
      <c r="L420" s="217"/>
      <c r="M420" s="218"/>
      <c r="N420" s="219"/>
      <c r="O420" s="219"/>
      <c r="P420" s="219"/>
      <c r="Q420" s="219"/>
      <c r="R420" s="219"/>
      <c r="S420" s="219"/>
      <c r="T420" s="220"/>
      <c r="AT420" s="221" t="s">
        <v>162</v>
      </c>
      <c r="AU420" s="221" t="s">
        <v>160</v>
      </c>
      <c r="AV420" s="13" t="s">
        <v>160</v>
      </c>
      <c r="AW420" s="13" t="s">
        <v>4</v>
      </c>
      <c r="AX420" s="13" t="s">
        <v>82</v>
      </c>
      <c r="AY420" s="221" t="s">
        <v>153</v>
      </c>
    </row>
    <row r="421" spans="1:65" s="2" customFormat="1" ht="24.15" customHeight="1">
      <c r="A421" s="34"/>
      <c r="B421" s="35"/>
      <c r="C421" s="196" t="s">
        <v>739</v>
      </c>
      <c r="D421" s="196" t="s">
        <v>155</v>
      </c>
      <c r="E421" s="197" t="s">
        <v>740</v>
      </c>
      <c r="F421" s="198" t="s">
        <v>741</v>
      </c>
      <c r="G421" s="199" t="s">
        <v>359</v>
      </c>
      <c r="H421" s="201"/>
      <c r="I421" s="201"/>
      <c r="J421" s="200">
        <f>ROUND(I421*H421,3)</f>
        <v>0</v>
      </c>
      <c r="K421" s="202"/>
      <c r="L421" s="39"/>
      <c r="M421" s="203" t="s">
        <v>1</v>
      </c>
      <c r="N421" s="204" t="s">
        <v>40</v>
      </c>
      <c r="O421" s="75"/>
      <c r="P421" s="205">
        <f>O421*H421</f>
        <v>0</v>
      </c>
      <c r="Q421" s="205">
        <v>0</v>
      </c>
      <c r="R421" s="205">
        <f>Q421*H421</f>
        <v>0</v>
      </c>
      <c r="S421" s="205">
        <v>0</v>
      </c>
      <c r="T421" s="206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207" t="s">
        <v>241</v>
      </c>
      <c r="AT421" s="207" t="s">
        <v>155</v>
      </c>
      <c r="AU421" s="207" t="s">
        <v>160</v>
      </c>
      <c r="AY421" s="17" t="s">
        <v>153</v>
      </c>
      <c r="BE421" s="208">
        <f>IF(N421="základná",J421,0)</f>
        <v>0</v>
      </c>
      <c r="BF421" s="208">
        <f>IF(N421="znížená",J421,0)</f>
        <v>0</v>
      </c>
      <c r="BG421" s="208">
        <f>IF(N421="zákl. prenesená",J421,0)</f>
        <v>0</v>
      </c>
      <c r="BH421" s="208">
        <f>IF(N421="zníž. prenesená",J421,0)</f>
        <v>0</v>
      </c>
      <c r="BI421" s="208">
        <f>IF(N421="nulová",J421,0)</f>
        <v>0</v>
      </c>
      <c r="BJ421" s="17" t="s">
        <v>160</v>
      </c>
      <c r="BK421" s="209">
        <f>ROUND(I421*H421,3)</f>
        <v>0</v>
      </c>
      <c r="BL421" s="17" t="s">
        <v>241</v>
      </c>
      <c r="BM421" s="207" t="s">
        <v>742</v>
      </c>
    </row>
    <row r="422" spans="1:65" s="12" customFormat="1" ht="22.8" customHeight="1">
      <c r="B422" s="181"/>
      <c r="C422" s="182"/>
      <c r="D422" s="183" t="s">
        <v>73</v>
      </c>
      <c r="E422" s="194" t="s">
        <v>743</v>
      </c>
      <c r="F422" s="194" t="s">
        <v>744</v>
      </c>
      <c r="G422" s="182"/>
      <c r="H422" s="182"/>
      <c r="I422" s="185"/>
      <c r="J422" s="195">
        <f>BK422</f>
        <v>0</v>
      </c>
      <c r="K422" s="182"/>
      <c r="L422" s="186"/>
      <c r="M422" s="187"/>
      <c r="N422" s="188"/>
      <c r="O422" s="188"/>
      <c r="P422" s="189">
        <f>SUM(P423:P448)</f>
        <v>0</v>
      </c>
      <c r="Q422" s="188"/>
      <c r="R422" s="189">
        <f>SUM(R423:R448)</f>
        <v>0.62979295999999996</v>
      </c>
      <c r="S422" s="188"/>
      <c r="T422" s="190">
        <f>SUM(T423:T448)</f>
        <v>0</v>
      </c>
      <c r="AR422" s="191" t="s">
        <v>160</v>
      </c>
      <c r="AT422" s="192" t="s">
        <v>73</v>
      </c>
      <c r="AU422" s="192" t="s">
        <v>82</v>
      </c>
      <c r="AY422" s="191" t="s">
        <v>153</v>
      </c>
      <c r="BK422" s="193">
        <f>SUM(BK423:BK448)</f>
        <v>0</v>
      </c>
    </row>
    <row r="423" spans="1:65" s="2" customFormat="1" ht="33" customHeight="1">
      <c r="A423" s="34"/>
      <c r="B423" s="35"/>
      <c r="C423" s="196" t="s">
        <v>745</v>
      </c>
      <c r="D423" s="196" t="s">
        <v>155</v>
      </c>
      <c r="E423" s="197" t="s">
        <v>746</v>
      </c>
      <c r="F423" s="198" t="s">
        <v>747</v>
      </c>
      <c r="G423" s="199" t="s">
        <v>233</v>
      </c>
      <c r="H423" s="200">
        <v>596.79999999999995</v>
      </c>
      <c r="I423" s="201"/>
      <c r="J423" s="200">
        <f>ROUND(I423*H423,3)</f>
        <v>0</v>
      </c>
      <c r="K423" s="202"/>
      <c r="L423" s="39"/>
      <c r="M423" s="203" t="s">
        <v>1</v>
      </c>
      <c r="N423" s="204" t="s">
        <v>40</v>
      </c>
      <c r="O423" s="75"/>
      <c r="P423" s="205">
        <f>O423*H423</f>
        <v>0</v>
      </c>
      <c r="Q423" s="205">
        <v>2.2000000000000001E-4</v>
      </c>
      <c r="R423" s="205">
        <f>Q423*H423</f>
        <v>0.131296</v>
      </c>
      <c r="S423" s="205">
        <v>0</v>
      </c>
      <c r="T423" s="206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207" t="s">
        <v>241</v>
      </c>
      <c r="AT423" s="207" t="s">
        <v>155</v>
      </c>
      <c r="AU423" s="207" t="s">
        <v>160</v>
      </c>
      <c r="AY423" s="17" t="s">
        <v>153</v>
      </c>
      <c r="BE423" s="208">
        <f>IF(N423="základná",J423,0)</f>
        <v>0</v>
      </c>
      <c r="BF423" s="208">
        <f>IF(N423="znížená",J423,0)</f>
        <v>0</v>
      </c>
      <c r="BG423" s="208">
        <f>IF(N423="zákl. prenesená",J423,0)</f>
        <v>0</v>
      </c>
      <c r="BH423" s="208">
        <f>IF(N423="zníž. prenesená",J423,0)</f>
        <v>0</v>
      </c>
      <c r="BI423" s="208">
        <f>IF(N423="nulová",J423,0)</f>
        <v>0</v>
      </c>
      <c r="BJ423" s="17" t="s">
        <v>160</v>
      </c>
      <c r="BK423" s="209">
        <f>ROUND(I423*H423,3)</f>
        <v>0</v>
      </c>
      <c r="BL423" s="17" t="s">
        <v>241</v>
      </c>
      <c r="BM423" s="207" t="s">
        <v>748</v>
      </c>
    </row>
    <row r="424" spans="1:65" s="13" customFormat="1" ht="10.199999999999999">
      <c r="B424" s="210"/>
      <c r="C424" s="211"/>
      <c r="D424" s="212" t="s">
        <v>162</v>
      </c>
      <c r="E424" s="213" t="s">
        <v>1</v>
      </c>
      <c r="F424" s="214" t="s">
        <v>749</v>
      </c>
      <c r="G424" s="211"/>
      <c r="H424" s="215">
        <v>596.79999999999995</v>
      </c>
      <c r="I424" s="216"/>
      <c r="J424" s="211"/>
      <c r="K424" s="211"/>
      <c r="L424" s="217"/>
      <c r="M424" s="218"/>
      <c r="N424" s="219"/>
      <c r="O424" s="219"/>
      <c r="P424" s="219"/>
      <c r="Q424" s="219"/>
      <c r="R424" s="219"/>
      <c r="S424" s="219"/>
      <c r="T424" s="220"/>
      <c r="AT424" s="221" t="s">
        <v>162</v>
      </c>
      <c r="AU424" s="221" t="s">
        <v>160</v>
      </c>
      <c r="AV424" s="13" t="s">
        <v>160</v>
      </c>
      <c r="AW424" s="13" t="s">
        <v>29</v>
      </c>
      <c r="AX424" s="13" t="s">
        <v>82</v>
      </c>
      <c r="AY424" s="221" t="s">
        <v>153</v>
      </c>
    </row>
    <row r="425" spans="1:65" s="2" customFormat="1" ht="24.15" customHeight="1">
      <c r="A425" s="34"/>
      <c r="B425" s="35"/>
      <c r="C425" s="196" t="s">
        <v>750</v>
      </c>
      <c r="D425" s="196" t="s">
        <v>155</v>
      </c>
      <c r="E425" s="197" t="s">
        <v>751</v>
      </c>
      <c r="F425" s="198" t="s">
        <v>752</v>
      </c>
      <c r="G425" s="199" t="s">
        <v>233</v>
      </c>
      <c r="H425" s="200">
        <v>958.64800000000002</v>
      </c>
      <c r="I425" s="201"/>
      <c r="J425" s="200">
        <f>ROUND(I425*H425,3)</f>
        <v>0</v>
      </c>
      <c r="K425" s="202"/>
      <c r="L425" s="39"/>
      <c r="M425" s="203" t="s">
        <v>1</v>
      </c>
      <c r="N425" s="204" t="s">
        <v>40</v>
      </c>
      <c r="O425" s="75"/>
      <c r="P425" s="205">
        <f>O425*H425</f>
        <v>0</v>
      </c>
      <c r="Q425" s="205">
        <v>5.1999999999999995E-4</v>
      </c>
      <c r="R425" s="205">
        <f>Q425*H425</f>
        <v>0.49849695999999999</v>
      </c>
      <c r="S425" s="205">
        <v>0</v>
      </c>
      <c r="T425" s="206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207" t="s">
        <v>241</v>
      </c>
      <c r="AT425" s="207" t="s">
        <v>155</v>
      </c>
      <c r="AU425" s="207" t="s">
        <v>160</v>
      </c>
      <c r="AY425" s="17" t="s">
        <v>153</v>
      </c>
      <c r="BE425" s="208">
        <f>IF(N425="základná",J425,0)</f>
        <v>0</v>
      </c>
      <c r="BF425" s="208">
        <f>IF(N425="znížená",J425,0)</f>
        <v>0</v>
      </c>
      <c r="BG425" s="208">
        <f>IF(N425="zákl. prenesená",J425,0)</f>
        <v>0</v>
      </c>
      <c r="BH425" s="208">
        <f>IF(N425="zníž. prenesená",J425,0)</f>
        <v>0</v>
      </c>
      <c r="BI425" s="208">
        <f>IF(N425="nulová",J425,0)</f>
        <v>0</v>
      </c>
      <c r="BJ425" s="17" t="s">
        <v>160</v>
      </c>
      <c r="BK425" s="209">
        <f>ROUND(I425*H425,3)</f>
        <v>0</v>
      </c>
      <c r="BL425" s="17" t="s">
        <v>241</v>
      </c>
      <c r="BM425" s="207" t="s">
        <v>753</v>
      </c>
    </row>
    <row r="426" spans="1:65" s="14" customFormat="1" ht="10.199999999999999">
      <c r="B426" s="222"/>
      <c r="C426" s="223"/>
      <c r="D426" s="212" t="s">
        <v>162</v>
      </c>
      <c r="E426" s="224" t="s">
        <v>1</v>
      </c>
      <c r="F426" s="225" t="s">
        <v>426</v>
      </c>
      <c r="G426" s="223"/>
      <c r="H426" s="224" t="s">
        <v>1</v>
      </c>
      <c r="I426" s="226"/>
      <c r="J426" s="223"/>
      <c r="K426" s="223"/>
      <c r="L426" s="227"/>
      <c r="M426" s="228"/>
      <c r="N426" s="229"/>
      <c r="O426" s="229"/>
      <c r="P426" s="229"/>
      <c r="Q426" s="229"/>
      <c r="R426" s="229"/>
      <c r="S426" s="229"/>
      <c r="T426" s="230"/>
      <c r="AT426" s="231" t="s">
        <v>162</v>
      </c>
      <c r="AU426" s="231" t="s">
        <v>160</v>
      </c>
      <c r="AV426" s="14" t="s">
        <v>82</v>
      </c>
      <c r="AW426" s="14" t="s">
        <v>29</v>
      </c>
      <c r="AX426" s="14" t="s">
        <v>74</v>
      </c>
      <c r="AY426" s="231" t="s">
        <v>153</v>
      </c>
    </row>
    <row r="427" spans="1:65" s="13" customFormat="1" ht="10.199999999999999">
      <c r="B427" s="210"/>
      <c r="C427" s="211"/>
      <c r="D427" s="212" t="s">
        <v>162</v>
      </c>
      <c r="E427" s="213" t="s">
        <v>1</v>
      </c>
      <c r="F427" s="214" t="s">
        <v>754</v>
      </c>
      <c r="G427" s="211"/>
      <c r="H427" s="215">
        <v>96.768000000000001</v>
      </c>
      <c r="I427" s="216"/>
      <c r="J427" s="211"/>
      <c r="K427" s="211"/>
      <c r="L427" s="217"/>
      <c r="M427" s="218"/>
      <c r="N427" s="219"/>
      <c r="O427" s="219"/>
      <c r="P427" s="219"/>
      <c r="Q427" s="219"/>
      <c r="R427" s="219"/>
      <c r="S427" s="219"/>
      <c r="T427" s="220"/>
      <c r="AT427" s="221" t="s">
        <v>162</v>
      </c>
      <c r="AU427" s="221" t="s">
        <v>160</v>
      </c>
      <c r="AV427" s="13" t="s">
        <v>160</v>
      </c>
      <c r="AW427" s="13" t="s">
        <v>29</v>
      </c>
      <c r="AX427" s="13" t="s">
        <v>74</v>
      </c>
      <c r="AY427" s="221" t="s">
        <v>153</v>
      </c>
    </row>
    <row r="428" spans="1:65" s="14" customFormat="1" ht="10.199999999999999">
      <c r="B428" s="222"/>
      <c r="C428" s="223"/>
      <c r="D428" s="212" t="s">
        <v>162</v>
      </c>
      <c r="E428" s="224" t="s">
        <v>1</v>
      </c>
      <c r="F428" s="225" t="s">
        <v>432</v>
      </c>
      <c r="G428" s="223"/>
      <c r="H428" s="224" t="s">
        <v>1</v>
      </c>
      <c r="I428" s="226"/>
      <c r="J428" s="223"/>
      <c r="K428" s="223"/>
      <c r="L428" s="227"/>
      <c r="M428" s="228"/>
      <c r="N428" s="229"/>
      <c r="O428" s="229"/>
      <c r="P428" s="229"/>
      <c r="Q428" s="229"/>
      <c r="R428" s="229"/>
      <c r="S428" s="229"/>
      <c r="T428" s="230"/>
      <c r="AT428" s="231" t="s">
        <v>162</v>
      </c>
      <c r="AU428" s="231" t="s">
        <v>160</v>
      </c>
      <c r="AV428" s="14" t="s">
        <v>82</v>
      </c>
      <c r="AW428" s="14" t="s">
        <v>29</v>
      </c>
      <c r="AX428" s="14" t="s">
        <v>74</v>
      </c>
      <c r="AY428" s="231" t="s">
        <v>153</v>
      </c>
    </row>
    <row r="429" spans="1:65" s="13" customFormat="1" ht="10.199999999999999">
      <c r="B429" s="210"/>
      <c r="C429" s="211"/>
      <c r="D429" s="212" t="s">
        <v>162</v>
      </c>
      <c r="E429" s="213" t="s">
        <v>1</v>
      </c>
      <c r="F429" s="214" t="s">
        <v>755</v>
      </c>
      <c r="G429" s="211"/>
      <c r="H429" s="215">
        <v>140.33600000000001</v>
      </c>
      <c r="I429" s="216"/>
      <c r="J429" s="211"/>
      <c r="K429" s="211"/>
      <c r="L429" s="217"/>
      <c r="M429" s="218"/>
      <c r="N429" s="219"/>
      <c r="O429" s="219"/>
      <c r="P429" s="219"/>
      <c r="Q429" s="219"/>
      <c r="R429" s="219"/>
      <c r="S429" s="219"/>
      <c r="T429" s="220"/>
      <c r="AT429" s="221" t="s">
        <v>162</v>
      </c>
      <c r="AU429" s="221" t="s">
        <v>160</v>
      </c>
      <c r="AV429" s="13" t="s">
        <v>160</v>
      </c>
      <c r="AW429" s="13" t="s">
        <v>29</v>
      </c>
      <c r="AX429" s="13" t="s">
        <v>74</v>
      </c>
      <c r="AY429" s="221" t="s">
        <v>153</v>
      </c>
    </row>
    <row r="430" spans="1:65" s="14" customFormat="1" ht="10.199999999999999">
      <c r="B430" s="222"/>
      <c r="C430" s="223"/>
      <c r="D430" s="212" t="s">
        <v>162</v>
      </c>
      <c r="E430" s="224" t="s">
        <v>1</v>
      </c>
      <c r="F430" s="225" t="s">
        <v>434</v>
      </c>
      <c r="G430" s="223"/>
      <c r="H430" s="224" t="s">
        <v>1</v>
      </c>
      <c r="I430" s="226"/>
      <c r="J430" s="223"/>
      <c r="K430" s="223"/>
      <c r="L430" s="227"/>
      <c r="M430" s="228"/>
      <c r="N430" s="229"/>
      <c r="O430" s="229"/>
      <c r="P430" s="229"/>
      <c r="Q430" s="229"/>
      <c r="R430" s="229"/>
      <c r="S430" s="229"/>
      <c r="T430" s="230"/>
      <c r="AT430" s="231" t="s">
        <v>162</v>
      </c>
      <c r="AU430" s="231" t="s">
        <v>160</v>
      </c>
      <c r="AV430" s="14" t="s">
        <v>82</v>
      </c>
      <c r="AW430" s="14" t="s">
        <v>29</v>
      </c>
      <c r="AX430" s="14" t="s">
        <v>74</v>
      </c>
      <c r="AY430" s="231" t="s">
        <v>153</v>
      </c>
    </row>
    <row r="431" spans="1:65" s="13" customFormat="1" ht="10.199999999999999">
      <c r="B431" s="210"/>
      <c r="C431" s="211"/>
      <c r="D431" s="212" t="s">
        <v>162</v>
      </c>
      <c r="E431" s="213" t="s">
        <v>1</v>
      </c>
      <c r="F431" s="214" t="s">
        <v>756</v>
      </c>
      <c r="G431" s="211"/>
      <c r="H431" s="215">
        <v>76.959999999999994</v>
      </c>
      <c r="I431" s="216"/>
      <c r="J431" s="211"/>
      <c r="K431" s="211"/>
      <c r="L431" s="217"/>
      <c r="M431" s="218"/>
      <c r="N431" s="219"/>
      <c r="O431" s="219"/>
      <c r="P431" s="219"/>
      <c r="Q431" s="219"/>
      <c r="R431" s="219"/>
      <c r="S431" s="219"/>
      <c r="T431" s="220"/>
      <c r="AT431" s="221" t="s">
        <v>162</v>
      </c>
      <c r="AU431" s="221" t="s">
        <v>160</v>
      </c>
      <c r="AV431" s="13" t="s">
        <v>160</v>
      </c>
      <c r="AW431" s="13" t="s">
        <v>29</v>
      </c>
      <c r="AX431" s="13" t="s">
        <v>74</v>
      </c>
      <c r="AY431" s="221" t="s">
        <v>153</v>
      </c>
    </row>
    <row r="432" spans="1:65" s="14" customFormat="1" ht="10.199999999999999">
      <c r="B432" s="222"/>
      <c r="C432" s="223"/>
      <c r="D432" s="212" t="s">
        <v>162</v>
      </c>
      <c r="E432" s="224" t="s">
        <v>1</v>
      </c>
      <c r="F432" s="225" t="s">
        <v>436</v>
      </c>
      <c r="G432" s="223"/>
      <c r="H432" s="224" t="s">
        <v>1</v>
      </c>
      <c r="I432" s="226"/>
      <c r="J432" s="223"/>
      <c r="K432" s="223"/>
      <c r="L432" s="227"/>
      <c r="M432" s="228"/>
      <c r="N432" s="229"/>
      <c r="O432" s="229"/>
      <c r="P432" s="229"/>
      <c r="Q432" s="229"/>
      <c r="R432" s="229"/>
      <c r="S432" s="229"/>
      <c r="T432" s="230"/>
      <c r="AT432" s="231" t="s">
        <v>162</v>
      </c>
      <c r="AU432" s="231" t="s">
        <v>160</v>
      </c>
      <c r="AV432" s="14" t="s">
        <v>82</v>
      </c>
      <c r="AW432" s="14" t="s">
        <v>29</v>
      </c>
      <c r="AX432" s="14" t="s">
        <v>74</v>
      </c>
      <c r="AY432" s="231" t="s">
        <v>153</v>
      </c>
    </row>
    <row r="433" spans="2:51" s="13" customFormat="1" ht="10.199999999999999">
      <c r="B433" s="210"/>
      <c r="C433" s="211"/>
      <c r="D433" s="212" t="s">
        <v>162</v>
      </c>
      <c r="E433" s="213" t="s">
        <v>1</v>
      </c>
      <c r="F433" s="214" t="s">
        <v>757</v>
      </c>
      <c r="G433" s="211"/>
      <c r="H433" s="215">
        <v>20.736000000000001</v>
      </c>
      <c r="I433" s="216"/>
      <c r="J433" s="211"/>
      <c r="K433" s="211"/>
      <c r="L433" s="217"/>
      <c r="M433" s="218"/>
      <c r="N433" s="219"/>
      <c r="O433" s="219"/>
      <c r="P433" s="219"/>
      <c r="Q433" s="219"/>
      <c r="R433" s="219"/>
      <c r="S433" s="219"/>
      <c r="T433" s="220"/>
      <c r="AT433" s="221" t="s">
        <v>162</v>
      </c>
      <c r="AU433" s="221" t="s">
        <v>160</v>
      </c>
      <c r="AV433" s="13" t="s">
        <v>160</v>
      </c>
      <c r="AW433" s="13" t="s">
        <v>29</v>
      </c>
      <c r="AX433" s="13" t="s">
        <v>74</v>
      </c>
      <c r="AY433" s="221" t="s">
        <v>153</v>
      </c>
    </row>
    <row r="434" spans="2:51" s="14" customFormat="1" ht="10.199999999999999">
      <c r="B434" s="222"/>
      <c r="C434" s="223"/>
      <c r="D434" s="212" t="s">
        <v>162</v>
      </c>
      <c r="E434" s="224" t="s">
        <v>1</v>
      </c>
      <c r="F434" s="225" t="s">
        <v>442</v>
      </c>
      <c r="G434" s="223"/>
      <c r="H434" s="224" t="s">
        <v>1</v>
      </c>
      <c r="I434" s="226"/>
      <c r="J434" s="223"/>
      <c r="K434" s="223"/>
      <c r="L434" s="227"/>
      <c r="M434" s="228"/>
      <c r="N434" s="229"/>
      <c r="O434" s="229"/>
      <c r="P434" s="229"/>
      <c r="Q434" s="229"/>
      <c r="R434" s="229"/>
      <c r="S434" s="229"/>
      <c r="T434" s="230"/>
      <c r="AT434" s="231" t="s">
        <v>162</v>
      </c>
      <c r="AU434" s="231" t="s">
        <v>160</v>
      </c>
      <c r="AV434" s="14" t="s">
        <v>82</v>
      </c>
      <c r="AW434" s="14" t="s">
        <v>29</v>
      </c>
      <c r="AX434" s="14" t="s">
        <v>74</v>
      </c>
      <c r="AY434" s="231" t="s">
        <v>153</v>
      </c>
    </row>
    <row r="435" spans="2:51" s="13" customFormat="1" ht="10.199999999999999">
      <c r="B435" s="210"/>
      <c r="C435" s="211"/>
      <c r="D435" s="212" t="s">
        <v>162</v>
      </c>
      <c r="E435" s="213" t="s">
        <v>1</v>
      </c>
      <c r="F435" s="214" t="s">
        <v>758</v>
      </c>
      <c r="G435" s="211"/>
      <c r="H435" s="215">
        <v>72</v>
      </c>
      <c r="I435" s="216"/>
      <c r="J435" s="211"/>
      <c r="K435" s="211"/>
      <c r="L435" s="217"/>
      <c r="M435" s="218"/>
      <c r="N435" s="219"/>
      <c r="O435" s="219"/>
      <c r="P435" s="219"/>
      <c r="Q435" s="219"/>
      <c r="R435" s="219"/>
      <c r="S435" s="219"/>
      <c r="T435" s="220"/>
      <c r="AT435" s="221" t="s">
        <v>162</v>
      </c>
      <c r="AU435" s="221" t="s">
        <v>160</v>
      </c>
      <c r="AV435" s="13" t="s">
        <v>160</v>
      </c>
      <c r="AW435" s="13" t="s">
        <v>29</v>
      </c>
      <c r="AX435" s="13" t="s">
        <v>74</v>
      </c>
      <c r="AY435" s="221" t="s">
        <v>153</v>
      </c>
    </row>
    <row r="436" spans="2:51" s="14" customFormat="1" ht="10.199999999999999">
      <c r="B436" s="222"/>
      <c r="C436" s="223"/>
      <c r="D436" s="212" t="s">
        <v>162</v>
      </c>
      <c r="E436" s="224" t="s">
        <v>1</v>
      </c>
      <c r="F436" s="225" t="s">
        <v>444</v>
      </c>
      <c r="G436" s="223"/>
      <c r="H436" s="224" t="s">
        <v>1</v>
      </c>
      <c r="I436" s="226"/>
      <c r="J436" s="223"/>
      <c r="K436" s="223"/>
      <c r="L436" s="227"/>
      <c r="M436" s="228"/>
      <c r="N436" s="229"/>
      <c r="O436" s="229"/>
      <c r="P436" s="229"/>
      <c r="Q436" s="229"/>
      <c r="R436" s="229"/>
      <c r="S436" s="229"/>
      <c r="T436" s="230"/>
      <c r="AT436" s="231" t="s">
        <v>162</v>
      </c>
      <c r="AU436" s="231" t="s">
        <v>160</v>
      </c>
      <c r="AV436" s="14" t="s">
        <v>82</v>
      </c>
      <c r="AW436" s="14" t="s">
        <v>29</v>
      </c>
      <c r="AX436" s="14" t="s">
        <v>74</v>
      </c>
      <c r="AY436" s="231" t="s">
        <v>153</v>
      </c>
    </row>
    <row r="437" spans="2:51" s="13" customFormat="1" ht="10.199999999999999">
      <c r="B437" s="210"/>
      <c r="C437" s="211"/>
      <c r="D437" s="212" t="s">
        <v>162</v>
      </c>
      <c r="E437" s="213" t="s">
        <v>1</v>
      </c>
      <c r="F437" s="214" t="s">
        <v>759</v>
      </c>
      <c r="G437" s="211"/>
      <c r="H437" s="215">
        <v>16.704000000000001</v>
      </c>
      <c r="I437" s="216"/>
      <c r="J437" s="211"/>
      <c r="K437" s="211"/>
      <c r="L437" s="217"/>
      <c r="M437" s="218"/>
      <c r="N437" s="219"/>
      <c r="O437" s="219"/>
      <c r="P437" s="219"/>
      <c r="Q437" s="219"/>
      <c r="R437" s="219"/>
      <c r="S437" s="219"/>
      <c r="T437" s="220"/>
      <c r="AT437" s="221" t="s">
        <v>162</v>
      </c>
      <c r="AU437" s="221" t="s">
        <v>160</v>
      </c>
      <c r="AV437" s="13" t="s">
        <v>160</v>
      </c>
      <c r="AW437" s="13" t="s">
        <v>29</v>
      </c>
      <c r="AX437" s="13" t="s">
        <v>74</v>
      </c>
      <c r="AY437" s="221" t="s">
        <v>153</v>
      </c>
    </row>
    <row r="438" spans="2:51" s="14" customFormat="1" ht="10.199999999999999">
      <c r="B438" s="222"/>
      <c r="C438" s="223"/>
      <c r="D438" s="212" t="s">
        <v>162</v>
      </c>
      <c r="E438" s="224" t="s">
        <v>1</v>
      </c>
      <c r="F438" s="225" t="s">
        <v>450</v>
      </c>
      <c r="G438" s="223"/>
      <c r="H438" s="224" t="s">
        <v>1</v>
      </c>
      <c r="I438" s="226"/>
      <c r="J438" s="223"/>
      <c r="K438" s="223"/>
      <c r="L438" s="227"/>
      <c r="M438" s="228"/>
      <c r="N438" s="229"/>
      <c r="O438" s="229"/>
      <c r="P438" s="229"/>
      <c r="Q438" s="229"/>
      <c r="R438" s="229"/>
      <c r="S438" s="229"/>
      <c r="T438" s="230"/>
      <c r="AT438" s="231" t="s">
        <v>162</v>
      </c>
      <c r="AU438" s="231" t="s">
        <v>160</v>
      </c>
      <c r="AV438" s="14" t="s">
        <v>82</v>
      </c>
      <c r="AW438" s="14" t="s">
        <v>29</v>
      </c>
      <c r="AX438" s="14" t="s">
        <v>74</v>
      </c>
      <c r="AY438" s="231" t="s">
        <v>153</v>
      </c>
    </row>
    <row r="439" spans="2:51" s="13" customFormat="1" ht="10.199999999999999">
      <c r="B439" s="210"/>
      <c r="C439" s="211"/>
      <c r="D439" s="212" t="s">
        <v>162</v>
      </c>
      <c r="E439" s="213" t="s">
        <v>1</v>
      </c>
      <c r="F439" s="214" t="s">
        <v>760</v>
      </c>
      <c r="G439" s="211"/>
      <c r="H439" s="215">
        <v>23.864000000000001</v>
      </c>
      <c r="I439" s="216"/>
      <c r="J439" s="211"/>
      <c r="K439" s="211"/>
      <c r="L439" s="217"/>
      <c r="M439" s="218"/>
      <c r="N439" s="219"/>
      <c r="O439" s="219"/>
      <c r="P439" s="219"/>
      <c r="Q439" s="219"/>
      <c r="R439" s="219"/>
      <c r="S439" s="219"/>
      <c r="T439" s="220"/>
      <c r="AT439" s="221" t="s">
        <v>162</v>
      </c>
      <c r="AU439" s="221" t="s">
        <v>160</v>
      </c>
      <c r="AV439" s="13" t="s">
        <v>160</v>
      </c>
      <c r="AW439" s="13" t="s">
        <v>29</v>
      </c>
      <c r="AX439" s="13" t="s">
        <v>74</v>
      </c>
      <c r="AY439" s="221" t="s">
        <v>153</v>
      </c>
    </row>
    <row r="440" spans="2:51" s="14" customFormat="1" ht="10.199999999999999">
      <c r="B440" s="222"/>
      <c r="C440" s="223"/>
      <c r="D440" s="212" t="s">
        <v>162</v>
      </c>
      <c r="E440" s="224" t="s">
        <v>1</v>
      </c>
      <c r="F440" s="225" t="s">
        <v>452</v>
      </c>
      <c r="G440" s="223"/>
      <c r="H440" s="224" t="s">
        <v>1</v>
      </c>
      <c r="I440" s="226"/>
      <c r="J440" s="223"/>
      <c r="K440" s="223"/>
      <c r="L440" s="227"/>
      <c r="M440" s="228"/>
      <c r="N440" s="229"/>
      <c r="O440" s="229"/>
      <c r="P440" s="229"/>
      <c r="Q440" s="229"/>
      <c r="R440" s="229"/>
      <c r="S440" s="229"/>
      <c r="T440" s="230"/>
      <c r="AT440" s="231" t="s">
        <v>162</v>
      </c>
      <c r="AU440" s="231" t="s">
        <v>160</v>
      </c>
      <c r="AV440" s="14" t="s">
        <v>82</v>
      </c>
      <c r="AW440" s="14" t="s">
        <v>29</v>
      </c>
      <c r="AX440" s="14" t="s">
        <v>74</v>
      </c>
      <c r="AY440" s="231" t="s">
        <v>153</v>
      </c>
    </row>
    <row r="441" spans="2:51" s="13" customFormat="1" ht="10.199999999999999">
      <c r="B441" s="210"/>
      <c r="C441" s="211"/>
      <c r="D441" s="212" t="s">
        <v>162</v>
      </c>
      <c r="E441" s="213" t="s">
        <v>1</v>
      </c>
      <c r="F441" s="214" t="s">
        <v>761</v>
      </c>
      <c r="G441" s="211"/>
      <c r="H441" s="215">
        <v>24</v>
      </c>
      <c r="I441" s="216"/>
      <c r="J441" s="211"/>
      <c r="K441" s="211"/>
      <c r="L441" s="217"/>
      <c r="M441" s="218"/>
      <c r="N441" s="219"/>
      <c r="O441" s="219"/>
      <c r="P441" s="219"/>
      <c r="Q441" s="219"/>
      <c r="R441" s="219"/>
      <c r="S441" s="219"/>
      <c r="T441" s="220"/>
      <c r="AT441" s="221" t="s">
        <v>162</v>
      </c>
      <c r="AU441" s="221" t="s">
        <v>160</v>
      </c>
      <c r="AV441" s="13" t="s">
        <v>160</v>
      </c>
      <c r="AW441" s="13" t="s">
        <v>29</v>
      </c>
      <c r="AX441" s="13" t="s">
        <v>74</v>
      </c>
      <c r="AY441" s="221" t="s">
        <v>153</v>
      </c>
    </row>
    <row r="442" spans="2:51" s="14" customFormat="1" ht="10.199999999999999">
      <c r="B442" s="222"/>
      <c r="C442" s="223"/>
      <c r="D442" s="212" t="s">
        <v>162</v>
      </c>
      <c r="E442" s="224" t="s">
        <v>1</v>
      </c>
      <c r="F442" s="225" t="s">
        <v>454</v>
      </c>
      <c r="G442" s="223"/>
      <c r="H442" s="224" t="s">
        <v>1</v>
      </c>
      <c r="I442" s="226"/>
      <c r="J442" s="223"/>
      <c r="K442" s="223"/>
      <c r="L442" s="227"/>
      <c r="M442" s="228"/>
      <c r="N442" s="229"/>
      <c r="O442" s="229"/>
      <c r="P442" s="229"/>
      <c r="Q442" s="229"/>
      <c r="R442" s="229"/>
      <c r="S442" s="229"/>
      <c r="T442" s="230"/>
      <c r="AT442" s="231" t="s">
        <v>162</v>
      </c>
      <c r="AU442" s="231" t="s">
        <v>160</v>
      </c>
      <c r="AV442" s="14" t="s">
        <v>82</v>
      </c>
      <c r="AW442" s="14" t="s">
        <v>29</v>
      </c>
      <c r="AX442" s="14" t="s">
        <v>74</v>
      </c>
      <c r="AY442" s="231" t="s">
        <v>153</v>
      </c>
    </row>
    <row r="443" spans="2:51" s="13" customFormat="1" ht="10.199999999999999">
      <c r="B443" s="210"/>
      <c r="C443" s="211"/>
      <c r="D443" s="212" t="s">
        <v>162</v>
      </c>
      <c r="E443" s="213" t="s">
        <v>1</v>
      </c>
      <c r="F443" s="214" t="s">
        <v>762</v>
      </c>
      <c r="G443" s="211"/>
      <c r="H443" s="215">
        <v>8.2799999999999994</v>
      </c>
      <c r="I443" s="216"/>
      <c r="J443" s="211"/>
      <c r="K443" s="211"/>
      <c r="L443" s="217"/>
      <c r="M443" s="218"/>
      <c r="N443" s="219"/>
      <c r="O443" s="219"/>
      <c r="P443" s="219"/>
      <c r="Q443" s="219"/>
      <c r="R443" s="219"/>
      <c r="S443" s="219"/>
      <c r="T443" s="220"/>
      <c r="AT443" s="221" t="s">
        <v>162</v>
      </c>
      <c r="AU443" s="221" t="s">
        <v>160</v>
      </c>
      <c r="AV443" s="13" t="s">
        <v>160</v>
      </c>
      <c r="AW443" s="13" t="s">
        <v>29</v>
      </c>
      <c r="AX443" s="13" t="s">
        <v>74</v>
      </c>
      <c r="AY443" s="221" t="s">
        <v>153</v>
      </c>
    </row>
    <row r="444" spans="2:51" s="14" customFormat="1" ht="10.199999999999999">
      <c r="B444" s="222"/>
      <c r="C444" s="223"/>
      <c r="D444" s="212" t="s">
        <v>162</v>
      </c>
      <c r="E444" s="224" t="s">
        <v>1</v>
      </c>
      <c r="F444" s="225" t="s">
        <v>464</v>
      </c>
      <c r="G444" s="223"/>
      <c r="H444" s="224" t="s">
        <v>1</v>
      </c>
      <c r="I444" s="226"/>
      <c r="J444" s="223"/>
      <c r="K444" s="223"/>
      <c r="L444" s="227"/>
      <c r="M444" s="228"/>
      <c r="N444" s="229"/>
      <c r="O444" s="229"/>
      <c r="P444" s="229"/>
      <c r="Q444" s="229"/>
      <c r="R444" s="229"/>
      <c r="S444" s="229"/>
      <c r="T444" s="230"/>
      <c r="AT444" s="231" t="s">
        <v>162</v>
      </c>
      <c r="AU444" s="231" t="s">
        <v>160</v>
      </c>
      <c r="AV444" s="14" t="s">
        <v>82</v>
      </c>
      <c r="AW444" s="14" t="s">
        <v>29</v>
      </c>
      <c r="AX444" s="14" t="s">
        <v>74</v>
      </c>
      <c r="AY444" s="231" t="s">
        <v>153</v>
      </c>
    </row>
    <row r="445" spans="2:51" s="13" customFormat="1" ht="10.199999999999999">
      <c r="B445" s="210"/>
      <c r="C445" s="211"/>
      <c r="D445" s="212" t="s">
        <v>162</v>
      </c>
      <c r="E445" s="213" t="s">
        <v>1</v>
      </c>
      <c r="F445" s="214" t="s">
        <v>763</v>
      </c>
      <c r="G445" s="211"/>
      <c r="H445" s="215">
        <v>182</v>
      </c>
      <c r="I445" s="216"/>
      <c r="J445" s="211"/>
      <c r="K445" s="211"/>
      <c r="L445" s="217"/>
      <c r="M445" s="218"/>
      <c r="N445" s="219"/>
      <c r="O445" s="219"/>
      <c r="P445" s="219"/>
      <c r="Q445" s="219"/>
      <c r="R445" s="219"/>
      <c r="S445" s="219"/>
      <c r="T445" s="220"/>
      <c r="AT445" s="221" t="s">
        <v>162</v>
      </c>
      <c r="AU445" s="221" t="s">
        <v>160</v>
      </c>
      <c r="AV445" s="13" t="s">
        <v>160</v>
      </c>
      <c r="AW445" s="13" t="s">
        <v>29</v>
      </c>
      <c r="AX445" s="13" t="s">
        <v>74</v>
      </c>
      <c r="AY445" s="221" t="s">
        <v>153</v>
      </c>
    </row>
    <row r="446" spans="2:51" s="14" customFormat="1" ht="10.199999999999999">
      <c r="B446" s="222"/>
      <c r="C446" s="223"/>
      <c r="D446" s="212" t="s">
        <v>162</v>
      </c>
      <c r="E446" s="224" t="s">
        <v>1</v>
      </c>
      <c r="F446" s="225" t="s">
        <v>764</v>
      </c>
      <c r="G446" s="223"/>
      <c r="H446" s="224" t="s">
        <v>1</v>
      </c>
      <c r="I446" s="226"/>
      <c r="J446" s="223"/>
      <c r="K446" s="223"/>
      <c r="L446" s="227"/>
      <c r="M446" s="228"/>
      <c r="N446" s="229"/>
      <c r="O446" s="229"/>
      <c r="P446" s="229"/>
      <c r="Q446" s="229"/>
      <c r="R446" s="229"/>
      <c r="S446" s="229"/>
      <c r="T446" s="230"/>
      <c r="AT446" s="231" t="s">
        <v>162</v>
      </c>
      <c r="AU446" s="231" t="s">
        <v>160</v>
      </c>
      <c r="AV446" s="14" t="s">
        <v>82</v>
      </c>
      <c r="AW446" s="14" t="s">
        <v>29</v>
      </c>
      <c r="AX446" s="14" t="s">
        <v>74</v>
      </c>
      <c r="AY446" s="231" t="s">
        <v>153</v>
      </c>
    </row>
    <row r="447" spans="2:51" s="13" customFormat="1" ht="10.199999999999999">
      <c r="B447" s="210"/>
      <c r="C447" s="211"/>
      <c r="D447" s="212" t="s">
        <v>162</v>
      </c>
      <c r="E447" s="213" t="s">
        <v>1</v>
      </c>
      <c r="F447" s="214" t="s">
        <v>765</v>
      </c>
      <c r="G447" s="211"/>
      <c r="H447" s="215">
        <v>297</v>
      </c>
      <c r="I447" s="216"/>
      <c r="J447" s="211"/>
      <c r="K447" s="211"/>
      <c r="L447" s="217"/>
      <c r="M447" s="218"/>
      <c r="N447" s="219"/>
      <c r="O447" s="219"/>
      <c r="P447" s="219"/>
      <c r="Q447" s="219"/>
      <c r="R447" s="219"/>
      <c r="S447" s="219"/>
      <c r="T447" s="220"/>
      <c r="AT447" s="221" t="s">
        <v>162</v>
      </c>
      <c r="AU447" s="221" t="s">
        <v>160</v>
      </c>
      <c r="AV447" s="13" t="s">
        <v>160</v>
      </c>
      <c r="AW447" s="13" t="s">
        <v>29</v>
      </c>
      <c r="AX447" s="13" t="s">
        <v>74</v>
      </c>
      <c r="AY447" s="221" t="s">
        <v>153</v>
      </c>
    </row>
    <row r="448" spans="2:51" s="15" customFormat="1" ht="10.199999999999999">
      <c r="B448" s="232"/>
      <c r="C448" s="233"/>
      <c r="D448" s="212" t="s">
        <v>162</v>
      </c>
      <c r="E448" s="234" t="s">
        <v>1</v>
      </c>
      <c r="F448" s="235" t="s">
        <v>179</v>
      </c>
      <c r="G448" s="233"/>
      <c r="H448" s="236">
        <v>958.64799999999991</v>
      </c>
      <c r="I448" s="237"/>
      <c r="J448" s="233"/>
      <c r="K448" s="233"/>
      <c r="L448" s="238"/>
      <c r="M448" s="239"/>
      <c r="N448" s="240"/>
      <c r="O448" s="240"/>
      <c r="P448" s="240"/>
      <c r="Q448" s="240"/>
      <c r="R448" s="240"/>
      <c r="S448" s="240"/>
      <c r="T448" s="241"/>
      <c r="AT448" s="242" t="s">
        <v>162</v>
      </c>
      <c r="AU448" s="242" t="s">
        <v>160</v>
      </c>
      <c r="AV448" s="15" t="s">
        <v>159</v>
      </c>
      <c r="AW448" s="15" t="s">
        <v>29</v>
      </c>
      <c r="AX448" s="15" t="s">
        <v>82</v>
      </c>
      <c r="AY448" s="242" t="s">
        <v>153</v>
      </c>
    </row>
    <row r="449" spans="1:65" s="12" customFormat="1" ht="22.8" customHeight="1">
      <c r="B449" s="181"/>
      <c r="C449" s="182"/>
      <c r="D449" s="183" t="s">
        <v>73</v>
      </c>
      <c r="E449" s="194" t="s">
        <v>766</v>
      </c>
      <c r="F449" s="194" t="s">
        <v>767</v>
      </c>
      <c r="G449" s="182"/>
      <c r="H449" s="182"/>
      <c r="I449" s="185"/>
      <c r="J449" s="195">
        <f>BK449</f>
        <v>0</v>
      </c>
      <c r="K449" s="182"/>
      <c r="L449" s="186"/>
      <c r="M449" s="187"/>
      <c r="N449" s="188"/>
      <c r="O449" s="188"/>
      <c r="P449" s="189">
        <f>SUM(P450:P452)</f>
        <v>0</v>
      </c>
      <c r="Q449" s="188"/>
      <c r="R449" s="189">
        <f>SUM(R450:R452)</f>
        <v>8.2338300000000003E-2</v>
      </c>
      <c r="S449" s="188"/>
      <c r="T449" s="190">
        <f>SUM(T450:T452)</f>
        <v>0</v>
      </c>
      <c r="AR449" s="191" t="s">
        <v>160</v>
      </c>
      <c r="AT449" s="192" t="s">
        <v>73</v>
      </c>
      <c r="AU449" s="192" t="s">
        <v>82</v>
      </c>
      <c r="AY449" s="191" t="s">
        <v>153</v>
      </c>
      <c r="BK449" s="193">
        <f>SUM(BK450:BK452)</f>
        <v>0</v>
      </c>
    </row>
    <row r="450" spans="1:65" s="2" customFormat="1" ht="37.799999999999997" customHeight="1">
      <c r="A450" s="34"/>
      <c r="B450" s="35"/>
      <c r="C450" s="196" t="s">
        <v>768</v>
      </c>
      <c r="D450" s="196" t="s">
        <v>155</v>
      </c>
      <c r="E450" s="197" t="s">
        <v>769</v>
      </c>
      <c r="F450" s="198" t="s">
        <v>770</v>
      </c>
      <c r="G450" s="199" t="s">
        <v>233</v>
      </c>
      <c r="H450" s="200">
        <v>249.51</v>
      </c>
      <c r="I450" s="201"/>
      <c r="J450" s="200">
        <f>ROUND(I450*H450,3)</f>
        <v>0</v>
      </c>
      <c r="K450" s="202"/>
      <c r="L450" s="39"/>
      <c r="M450" s="203" t="s">
        <v>1</v>
      </c>
      <c r="N450" s="204" t="s">
        <v>40</v>
      </c>
      <c r="O450" s="75"/>
      <c r="P450" s="205">
        <f>O450*H450</f>
        <v>0</v>
      </c>
      <c r="Q450" s="205">
        <v>3.3E-4</v>
      </c>
      <c r="R450" s="205">
        <f>Q450*H450</f>
        <v>8.2338300000000003E-2</v>
      </c>
      <c r="S450" s="205">
        <v>0</v>
      </c>
      <c r="T450" s="206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207" t="s">
        <v>241</v>
      </c>
      <c r="AT450" s="207" t="s">
        <v>155</v>
      </c>
      <c r="AU450" s="207" t="s">
        <v>160</v>
      </c>
      <c r="AY450" s="17" t="s">
        <v>153</v>
      </c>
      <c r="BE450" s="208">
        <f>IF(N450="základná",J450,0)</f>
        <v>0</v>
      </c>
      <c r="BF450" s="208">
        <f>IF(N450="znížená",J450,0)</f>
        <v>0</v>
      </c>
      <c r="BG450" s="208">
        <f>IF(N450="zákl. prenesená",J450,0)</f>
        <v>0</v>
      </c>
      <c r="BH450" s="208">
        <f>IF(N450="zníž. prenesená",J450,0)</f>
        <v>0</v>
      </c>
      <c r="BI450" s="208">
        <f>IF(N450="nulová",J450,0)</f>
        <v>0</v>
      </c>
      <c r="BJ450" s="17" t="s">
        <v>160</v>
      </c>
      <c r="BK450" s="209">
        <f>ROUND(I450*H450,3)</f>
        <v>0</v>
      </c>
      <c r="BL450" s="17" t="s">
        <v>241</v>
      </c>
      <c r="BM450" s="207" t="s">
        <v>771</v>
      </c>
    </row>
    <row r="451" spans="1:65" s="14" customFormat="1" ht="10.199999999999999">
      <c r="B451" s="222"/>
      <c r="C451" s="223"/>
      <c r="D451" s="212" t="s">
        <v>162</v>
      </c>
      <c r="E451" s="224" t="s">
        <v>1</v>
      </c>
      <c r="F451" s="225" t="s">
        <v>772</v>
      </c>
      <c r="G451" s="223"/>
      <c r="H451" s="224" t="s">
        <v>1</v>
      </c>
      <c r="I451" s="226"/>
      <c r="J451" s="223"/>
      <c r="K451" s="223"/>
      <c r="L451" s="227"/>
      <c r="M451" s="228"/>
      <c r="N451" s="229"/>
      <c r="O451" s="229"/>
      <c r="P451" s="229"/>
      <c r="Q451" s="229"/>
      <c r="R451" s="229"/>
      <c r="S451" s="229"/>
      <c r="T451" s="230"/>
      <c r="AT451" s="231" t="s">
        <v>162</v>
      </c>
      <c r="AU451" s="231" t="s">
        <v>160</v>
      </c>
      <c r="AV451" s="14" t="s">
        <v>82</v>
      </c>
      <c r="AW451" s="14" t="s">
        <v>29</v>
      </c>
      <c r="AX451" s="14" t="s">
        <v>74</v>
      </c>
      <c r="AY451" s="231" t="s">
        <v>153</v>
      </c>
    </row>
    <row r="452" spans="1:65" s="13" customFormat="1" ht="10.199999999999999">
      <c r="B452" s="210"/>
      <c r="C452" s="211"/>
      <c r="D452" s="212" t="s">
        <v>162</v>
      </c>
      <c r="E452" s="213" t="s">
        <v>1</v>
      </c>
      <c r="F452" s="214" t="s">
        <v>773</v>
      </c>
      <c r="G452" s="211"/>
      <c r="H452" s="215">
        <v>249.51</v>
      </c>
      <c r="I452" s="216"/>
      <c r="J452" s="211"/>
      <c r="K452" s="211"/>
      <c r="L452" s="217"/>
      <c r="M452" s="218"/>
      <c r="N452" s="219"/>
      <c r="O452" s="219"/>
      <c r="P452" s="219"/>
      <c r="Q452" s="219"/>
      <c r="R452" s="219"/>
      <c r="S452" s="219"/>
      <c r="T452" s="220"/>
      <c r="AT452" s="221" t="s">
        <v>162</v>
      </c>
      <c r="AU452" s="221" t="s">
        <v>160</v>
      </c>
      <c r="AV452" s="13" t="s">
        <v>160</v>
      </c>
      <c r="AW452" s="13" t="s">
        <v>29</v>
      </c>
      <c r="AX452" s="13" t="s">
        <v>82</v>
      </c>
      <c r="AY452" s="221" t="s">
        <v>153</v>
      </c>
    </row>
    <row r="453" spans="1:65" s="2" customFormat="1" ht="49.95" customHeight="1">
      <c r="A453" s="34"/>
      <c r="B453" s="35"/>
      <c r="C453" s="36"/>
      <c r="D453" s="36"/>
      <c r="E453" s="184" t="s">
        <v>774</v>
      </c>
      <c r="F453" s="184" t="s">
        <v>775</v>
      </c>
      <c r="G453" s="36"/>
      <c r="H453" s="36"/>
      <c r="I453" s="36"/>
      <c r="J453" s="168">
        <f t="shared" ref="J453:J458" si="20">BK453</f>
        <v>0</v>
      </c>
      <c r="K453" s="36"/>
      <c r="L453" s="39"/>
      <c r="M453" s="253"/>
      <c r="N453" s="254"/>
      <c r="O453" s="75"/>
      <c r="P453" s="75"/>
      <c r="Q453" s="75"/>
      <c r="R453" s="75"/>
      <c r="S453" s="75"/>
      <c r="T453" s="76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T453" s="17" t="s">
        <v>73</v>
      </c>
      <c r="AU453" s="17" t="s">
        <v>74</v>
      </c>
      <c r="AY453" s="17" t="s">
        <v>776</v>
      </c>
      <c r="BK453" s="209">
        <f>SUM(BK454:BK458)</f>
        <v>0</v>
      </c>
    </row>
    <row r="454" spans="1:65" s="2" customFormat="1" ht="16.350000000000001" customHeight="1">
      <c r="A454" s="34"/>
      <c r="B454" s="35"/>
      <c r="C454" s="255" t="s">
        <v>1</v>
      </c>
      <c r="D454" s="255" t="s">
        <v>155</v>
      </c>
      <c r="E454" s="256" t="s">
        <v>1</v>
      </c>
      <c r="F454" s="257" t="s">
        <v>1</v>
      </c>
      <c r="G454" s="258" t="s">
        <v>1</v>
      </c>
      <c r="H454" s="259"/>
      <c r="I454" s="259"/>
      <c r="J454" s="260">
        <f t="shared" si="20"/>
        <v>0</v>
      </c>
      <c r="K454" s="202"/>
      <c r="L454" s="39"/>
      <c r="M454" s="261" t="s">
        <v>1</v>
      </c>
      <c r="N454" s="262" t="s">
        <v>40</v>
      </c>
      <c r="O454" s="75"/>
      <c r="P454" s="75"/>
      <c r="Q454" s="75"/>
      <c r="R454" s="75"/>
      <c r="S454" s="75"/>
      <c r="T454" s="76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T454" s="17" t="s">
        <v>776</v>
      </c>
      <c r="AU454" s="17" t="s">
        <v>82</v>
      </c>
      <c r="AY454" s="17" t="s">
        <v>776</v>
      </c>
      <c r="BE454" s="208">
        <f>IF(N454="základná",J454,0)</f>
        <v>0</v>
      </c>
      <c r="BF454" s="208">
        <f>IF(N454="znížená",J454,0)</f>
        <v>0</v>
      </c>
      <c r="BG454" s="208">
        <f>IF(N454="zákl. prenesená",J454,0)</f>
        <v>0</v>
      </c>
      <c r="BH454" s="208">
        <f>IF(N454="zníž. prenesená",J454,0)</f>
        <v>0</v>
      </c>
      <c r="BI454" s="208">
        <f>IF(N454="nulová",J454,0)</f>
        <v>0</v>
      </c>
      <c r="BJ454" s="17" t="s">
        <v>160</v>
      </c>
      <c r="BK454" s="209">
        <f>I454*H454</f>
        <v>0</v>
      </c>
    </row>
    <row r="455" spans="1:65" s="2" customFormat="1" ht="16.350000000000001" customHeight="1">
      <c r="A455" s="34"/>
      <c r="B455" s="35"/>
      <c r="C455" s="255" t="s">
        <v>1</v>
      </c>
      <c r="D455" s="255" t="s">
        <v>155</v>
      </c>
      <c r="E455" s="256" t="s">
        <v>1</v>
      </c>
      <c r="F455" s="257" t="s">
        <v>1</v>
      </c>
      <c r="G455" s="258" t="s">
        <v>1</v>
      </c>
      <c r="H455" s="259"/>
      <c r="I455" s="259"/>
      <c r="J455" s="260">
        <f t="shared" si="20"/>
        <v>0</v>
      </c>
      <c r="K455" s="202"/>
      <c r="L455" s="39"/>
      <c r="M455" s="261" t="s">
        <v>1</v>
      </c>
      <c r="N455" s="262" t="s">
        <v>40</v>
      </c>
      <c r="O455" s="75"/>
      <c r="P455" s="75"/>
      <c r="Q455" s="75"/>
      <c r="R455" s="75"/>
      <c r="S455" s="75"/>
      <c r="T455" s="76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T455" s="17" t="s">
        <v>776</v>
      </c>
      <c r="AU455" s="17" t="s">
        <v>82</v>
      </c>
      <c r="AY455" s="17" t="s">
        <v>776</v>
      </c>
      <c r="BE455" s="208">
        <f>IF(N455="základná",J455,0)</f>
        <v>0</v>
      </c>
      <c r="BF455" s="208">
        <f>IF(N455="znížená",J455,0)</f>
        <v>0</v>
      </c>
      <c r="BG455" s="208">
        <f>IF(N455="zákl. prenesená",J455,0)</f>
        <v>0</v>
      </c>
      <c r="BH455" s="208">
        <f>IF(N455="zníž. prenesená",J455,0)</f>
        <v>0</v>
      </c>
      <c r="BI455" s="208">
        <f>IF(N455="nulová",J455,0)</f>
        <v>0</v>
      </c>
      <c r="BJ455" s="17" t="s">
        <v>160</v>
      </c>
      <c r="BK455" s="209">
        <f>I455*H455</f>
        <v>0</v>
      </c>
    </row>
    <row r="456" spans="1:65" s="2" customFormat="1" ht="16.350000000000001" customHeight="1">
      <c r="A456" s="34"/>
      <c r="B456" s="35"/>
      <c r="C456" s="255" t="s">
        <v>1</v>
      </c>
      <c r="D456" s="255" t="s">
        <v>155</v>
      </c>
      <c r="E456" s="256" t="s">
        <v>1</v>
      </c>
      <c r="F456" s="257" t="s">
        <v>1</v>
      </c>
      <c r="G456" s="258" t="s">
        <v>1</v>
      </c>
      <c r="H456" s="259"/>
      <c r="I456" s="259"/>
      <c r="J456" s="260">
        <f t="shared" si="20"/>
        <v>0</v>
      </c>
      <c r="K456" s="202"/>
      <c r="L456" s="39"/>
      <c r="M456" s="261" t="s">
        <v>1</v>
      </c>
      <c r="N456" s="262" t="s">
        <v>40</v>
      </c>
      <c r="O456" s="75"/>
      <c r="P456" s="75"/>
      <c r="Q456" s="75"/>
      <c r="R456" s="75"/>
      <c r="S456" s="75"/>
      <c r="T456" s="76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T456" s="17" t="s">
        <v>776</v>
      </c>
      <c r="AU456" s="17" t="s">
        <v>82</v>
      </c>
      <c r="AY456" s="17" t="s">
        <v>776</v>
      </c>
      <c r="BE456" s="208">
        <f>IF(N456="základná",J456,0)</f>
        <v>0</v>
      </c>
      <c r="BF456" s="208">
        <f>IF(N456="znížená",J456,0)</f>
        <v>0</v>
      </c>
      <c r="BG456" s="208">
        <f>IF(N456="zákl. prenesená",J456,0)</f>
        <v>0</v>
      </c>
      <c r="BH456" s="208">
        <f>IF(N456="zníž. prenesená",J456,0)</f>
        <v>0</v>
      </c>
      <c r="BI456" s="208">
        <f>IF(N456="nulová",J456,0)</f>
        <v>0</v>
      </c>
      <c r="BJ456" s="17" t="s">
        <v>160</v>
      </c>
      <c r="BK456" s="209">
        <f>I456*H456</f>
        <v>0</v>
      </c>
    </row>
    <row r="457" spans="1:65" s="2" customFormat="1" ht="16.350000000000001" customHeight="1">
      <c r="A457" s="34"/>
      <c r="B457" s="35"/>
      <c r="C457" s="255" t="s">
        <v>1</v>
      </c>
      <c r="D457" s="255" t="s">
        <v>155</v>
      </c>
      <c r="E457" s="256" t="s">
        <v>1</v>
      </c>
      <c r="F457" s="257" t="s">
        <v>1</v>
      </c>
      <c r="G457" s="258" t="s">
        <v>1</v>
      </c>
      <c r="H457" s="259"/>
      <c r="I457" s="259"/>
      <c r="J457" s="260">
        <f t="shared" si="20"/>
        <v>0</v>
      </c>
      <c r="K457" s="202"/>
      <c r="L457" s="39"/>
      <c r="M457" s="261" t="s">
        <v>1</v>
      </c>
      <c r="N457" s="262" t="s">
        <v>40</v>
      </c>
      <c r="O457" s="75"/>
      <c r="P457" s="75"/>
      <c r="Q457" s="75"/>
      <c r="R457" s="75"/>
      <c r="S457" s="75"/>
      <c r="T457" s="76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T457" s="17" t="s">
        <v>776</v>
      </c>
      <c r="AU457" s="17" t="s">
        <v>82</v>
      </c>
      <c r="AY457" s="17" t="s">
        <v>776</v>
      </c>
      <c r="BE457" s="208">
        <f>IF(N457="základná",J457,0)</f>
        <v>0</v>
      </c>
      <c r="BF457" s="208">
        <f>IF(N457="znížená",J457,0)</f>
        <v>0</v>
      </c>
      <c r="BG457" s="208">
        <f>IF(N457="zákl. prenesená",J457,0)</f>
        <v>0</v>
      </c>
      <c r="BH457" s="208">
        <f>IF(N457="zníž. prenesená",J457,0)</f>
        <v>0</v>
      </c>
      <c r="BI457" s="208">
        <f>IF(N457="nulová",J457,0)</f>
        <v>0</v>
      </c>
      <c r="BJ457" s="17" t="s">
        <v>160</v>
      </c>
      <c r="BK457" s="209">
        <f>I457*H457</f>
        <v>0</v>
      </c>
    </row>
    <row r="458" spans="1:65" s="2" customFormat="1" ht="16.350000000000001" customHeight="1">
      <c r="A458" s="34"/>
      <c r="B458" s="35"/>
      <c r="C458" s="255" t="s">
        <v>1</v>
      </c>
      <c r="D458" s="255" t="s">
        <v>155</v>
      </c>
      <c r="E458" s="256" t="s">
        <v>1</v>
      </c>
      <c r="F458" s="257" t="s">
        <v>1</v>
      </c>
      <c r="G458" s="258" t="s">
        <v>1</v>
      </c>
      <c r="H458" s="259"/>
      <c r="I458" s="259"/>
      <c r="J458" s="260">
        <f t="shared" si="20"/>
        <v>0</v>
      </c>
      <c r="K458" s="202"/>
      <c r="L458" s="39"/>
      <c r="M458" s="261" t="s">
        <v>1</v>
      </c>
      <c r="N458" s="262" t="s">
        <v>40</v>
      </c>
      <c r="O458" s="263"/>
      <c r="P458" s="263"/>
      <c r="Q458" s="263"/>
      <c r="R458" s="263"/>
      <c r="S458" s="263"/>
      <c r="T458" s="26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T458" s="17" t="s">
        <v>776</v>
      </c>
      <c r="AU458" s="17" t="s">
        <v>82</v>
      </c>
      <c r="AY458" s="17" t="s">
        <v>776</v>
      </c>
      <c r="BE458" s="208">
        <f>IF(N458="základná",J458,0)</f>
        <v>0</v>
      </c>
      <c r="BF458" s="208">
        <f>IF(N458="znížená",J458,0)</f>
        <v>0</v>
      </c>
      <c r="BG458" s="208">
        <f>IF(N458="zákl. prenesená",J458,0)</f>
        <v>0</v>
      </c>
      <c r="BH458" s="208">
        <f>IF(N458="zníž. prenesená",J458,0)</f>
        <v>0</v>
      </c>
      <c r="BI458" s="208">
        <f>IF(N458="nulová",J458,0)</f>
        <v>0</v>
      </c>
      <c r="BJ458" s="17" t="s">
        <v>160</v>
      </c>
      <c r="BK458" s="209">
        <f>I458*H458</f>
        <v>0</v>
      </c>
    </row>
    <row r="459" spans="1:65" s="2" customFormat="1" ht="6.9" customHeight="1">
      <c r="A459" s="34"/>
      <c r="B459" s="58"/>
      <c r="C459" s="59"/>
      <c r="D459" s="59"/>
      <c r="E459" s="59"/>
      <c r="F459" s="59"/>
      <c r="G459" s="59"/>
      <c r="H459" s="59"/>
      <c r="I459" s="59"/>
      <c r="J459" s="59"/>
      <c r="K459" s="59"/>
      <c r="L459" s="39"/>
      <c r="M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</row>
  </sheetData>
  <sheetProtection algorithmName="SHA-512" hashValue="4XvpebP1b01dz0CJYQ9Mw7YYKZG9o05C0jnt2ul/nF9qrfNvjG01JeyD8QBFyAE3TUsDmj+TsN/zv1KtwRhagw==" saltValue="J4QXuyMFY12TC7P2eB7IKgrW7L0tgVngmmf+Ap3ZbrrEhNyz72ILT1hmah1qKa5aNqwMBCxwlMLThGWX5hXJZg==" spinCount="100000" sheet="1" objects="1" scenarios="1" formatColumns="0" formatRows="0" autoFilter="0"/>
  <autoFilter ref="C138:K458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454:D459">
      <formula1>"K, M"</formula1>
    </dataValidation>
    <dataValidation type="list" allowBlank="1" showInputMessage="1" showErrorMessage="1" error="Povolené sú hodnoty základná, znížená, nulová." sqref="N454:N45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9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86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777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ROUND(J119,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ROUND((ROUND((SUM(BE119:BE142)),  2) + SUM(BE144:BE148)), 2)</f>
        <v>0</v>
      </c>
      <c r="G33" s="129"/>
      <c r="H33" s="129"/>
      <c r="I33" s="130">
        <v>0.2</v>
      </c>
      <c r="J33" s="128">
        <f>ROUND((ROUND(((SUM(BE119:BE142))*I33),  2) + (SUM(BE144:BE148)*I33)),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ROUND((ROUND((SUM(BF119:BF142)),  2) + SUM(BF144:BF148)), 2)</f>
        <v>0</v>
      </c>
      <c r="G34" s="129"/>
      <c r="H34" s="129"/>
      <c r="I34" s="130">
        <v>0.2</v>
      </c>
      <c r="J34" s="128">
        <f>ROUND((ROUND(((SUM(BF119:BF142))*I34),  2) + (SUM(BF144:BF148)*I34)),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ROUND((ROUND((SUM(BG119:BG142)),  2) + SUM(BG144:BG148)),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ROUND((ROUND((SUM(BH119:BH142)),  2) + SUM(BH144:BH148)),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ROUND((ROUND((SUM(BI119:BI142)),  2) + SUM(BI144:BI148)),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b - Rozvádzač RD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J119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783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784</v>
      </c>
      <c r="E98" s="164"/>
      <c r="F98" s="164"/>
      <c r="G98" s="164"/>
      <c r="H98" s="164"/>
      <c r="I98" s="164"/>
      <c r="J98" s="165">
        <f>J121</f>
        <v>0</v>
      </c>
      <c r="K98" s="162"/>
      <c r="L98" s="166"/>
    </row>
    <row r="99" spans="1:31" s="9" customFormat="1" ht="21.75" hidden="1" customHeight="1">
      <c r="B99" s="155"/>
      <c r="C99" s="156"/>
      <c r="D99" s="167" t="s">
        <v>138</v>
      </c>
      <c r="E99" s="156"/>
      <c r="F99" s="156"/>
      <c r="G99" s="156"/>
      <c r="H99" s="156"/>
      <c r="I99" s="156"/>
      <c r="J99" s="168">
        <f>J143</f>
        <v>0</v>
      </c>
      <c r="K99" s="156"/>
      <c r="L99" s="160"/>
    </row>
    <row r="100" spans="1:31" s="2" customFormat="1" ht="21.75" hidden="1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5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" hidden="1" customHeight="1">
      <c r="A101" s="3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ht="10.199999999999999" hidden="1"/>
    <row r="103" spans="1:31" ht="10.199999999999999" hidden="1"/>
    <row r="104" spans="1:31" ht="10.199999999999999" hidden="1"/>
    <row r="105" spans="1:31" s="2" customFormat="1" ht="6.9" customHeight="1">
      <c r="A105" s="3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" customHeight="1">
      <c r="A106" s="34"/>
      <c r="B106" s="35"/>
      <c r="C106" s="23" t="s">
        <v>139</v>
      </c>
      <c r="D106" s="36"/>
      <c r="E106" s="36"/>
      <c r="F106" s="36"/>
      <c r="G106" s="36"/>
      <c r="H106" s="36"/>
      <c r="I106" s="36"/>
      <c r="J106" s="36"/>
      <c r="K106" s="36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14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316" t="str">
        <f>E7</f>
        <v>Prevádzka na spracovanie a balenie húb</v>
      </c>
      <c r="F109" s="317"/>
      <c r="G109" s="317"/>
      <c r="H109" s="317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109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65" t="str">
        <f>E9</f>
        <v>b - Rozvádzač RD</v>
      </c>
      <c r="F111" s="318"/>
      <c r="G111" s="318"/>
      <c r="H111" s="318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18</v>
      </c>
      <c r="D113" s="36"/>
      <c r="E113" s="36"/>
      <c r="F113" s="27" t="str">
        <f>F12</f>
        <v>Halíč</v>
      </c>
      <c r="G113" s="36"/>
      <c r="H113" s="36"/>
      <c r="I113" s="29" t="s">
        <v>20</v>
      </c>
      <c r="J113" s="70">
        <f>IF(J12="","",J12)</f>
        <v>44627</v>
      </c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15" customHeight="1">
      <c r="A115" s="34"/>
      <c r="B115" s="35"/>
      <c r="C115" s="29" t="s">
        <v>21</v>
      </c>
      <c r="D115" s="36"/>
      <c r="E115" s="36"/>
      <c r="F115" s="27" t="str">
        <f>E15</f>
        <v>Kupec Ján</v>
      </c>
      <c r="G115" s="36"/>
      <c r="H115" s="36"/>
      <c r="I115" s="29" t="s">
        <v>27</v>
      </c>
      <c r="J115" s="32" t="str">
        <f>E21</f>
        <v>Ing. Tibor Pepich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5.65" customHeight="1">
      <c r="A116" s="34"/>
      <c r="B116" s="35"/>
      <c r="C116" s="29" t="s">
        <v>25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>Elektromont-servis Ladislav Medveď</v>
      </c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69"/>
      <c r="B118" s="170"/>
      <c r="C118" s="171" t="s">
        <v>140</v>
      </c>
      <c r="D118" s="172" t="s">
        <v>59</v>
      </c>
      <c r="E118" s="172" t="s">
        <v>55</v>
      </c>
      <c r="F118" s="172" t="s">
        <v>56</v>
      </c>
      <c r="G118" s="172" t="s">
        <v>141</v>
      </c>
      <c r="H118" s="172" t="s">
        <v>142</v>
      </c>
      <c r="I118" s="172" t="s">
        <v>143</v>
      </c>
      <c r="J118" s="173" t="s">
        <v>113</v>
      </c>
      <c r="K118" s="174" t="s">
        <v>144</v>
      </c>
      <c r="L118" s="175"/>
      <c r="M118" s="79" t="s">
        <v>1</v>
      </c>
      <c r="N118" s="80" t="s">
        <v>38</v>
      </c>
      <c r="O118" s="80" t="s">
        <v>145</v>
      </c>
      <c r="P118" s="80" t="s">
        <v>146</v>
      </c>
      <c r="Q118" s="80" t="s">
        <v>147</v>
      </c>
      <c r="R118" s="80" t="s">
        <v>148</v>
      </c>
      <c r="S118" s="80" t="s">
        <v>149</v>
      </c>
      <c r="T118" s="81" t="s">
        <v>150</v>
      </c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</row>
    <row r="119" spans="1:65" s="2" customFormat="1" ht="22.8" customHeight="1">
      <c r="A119" s="34"/>
      <c r="B119" s="35"/>
      <c r="C119" s="86" t="s">
        <v>114</v>
      </c>
      <c r="D119" s="36"/>
      <c r="E119" s="36"/>
      <c r="F119" s="36"/>
      <c r="G119" s="36"/>
      <c r="H119" s="36"/>
      <c r="I119" s="36"/>
      <c r="J119" s="176">
        <f>BK119</f>
        <v>0</v>
      </c>
      <c r="K119" s="36"/>
      <c r="L119" s="39"/>
      <c r="M119" s="82"/>
      <c r="N119" s="177"/>
      <c r="O119" s="83"/>
      <c r="P119" s="178">
        <f>P120+P143</f>
        <v>0</v>
      </c>
      <c r="Q119" s="83"/>
      <c r="R119" s="178">
        <f>R120+R143</f>
        <v>1.7800000000000003E-2</v>
      </c>
      <c r="S119" s="83"/>
      <c r="T119" s="179">
        <f>T120+T143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73</v>
      </c>
      <c r="AU119" s="17" t="s">
        <v>115</v>
      </c>
      <c r="BK119" s="180">
        <f>BK120+BK143</f>
        <v>0</v>
      </c>
    </row>
    <row r="120" spans="1:65" s="12" customFormat="1" ht="25.95" customHeight="1">
      <c r="B120" s="181"/>
      <c r="C120" s="182"/>
      <c r="D120" s="183" t="s">
        <v>73</v>
      </c>
      <c r="E120" s="184" t="s">
        <v>785</v>
      </c>
      <c r="F120" s="184" t="s">
        <v>786</v>
      </c>
      <c r="G120" s="182"/>
      <c r="H120" s="182"/>
      <c r="I120" s="185"/>
      <c r="J120" s="168">
        <f>BK120</f>
        <v>0</v>
      </c>
      <c r="K120" s="182"/>
      <c r="L120" s="186"/>
      <c r="M120" s="187"/>
      <c r="N120" s="188"/>
      <c r="O120" s="188"/>
      <c r="P120" s="189">
        <f>P121</f>
        <v>0</v>
      </c>
      <c r="Q120" s="188"/>
      <c r="R120" s="189">
        <f>R121</f>
        <v>1.7800000000000003E-2</v>
      </c>
      <c r="S120" s="188"/>
      <c r="T120" s="190">
        <f>T121</f>
        <v>0</v>
      </c>
      <c r="AR120" s="191" t="s">
        <v>82</v>
      </c>
      <c r="AT120" s="192" t="s">
        <v>73</v>
      </c>
      <c r="AU120" s="192" t="s">
        <v>74</v>
      </c>
      <c r="AY120" s="191" t="s">
        <v>153</v>
      </c>
      <c r="BK120" s="193">
        <f>BK121</f>
        <v>0</v>
      </c>
    </row>
    <row r="121" spans="1:65" s="12" customFormat="1" ht="22.8" customHeight="1">
      <c r="B121" s="181"/>
      <c r="C121" s="182"/>
      <c r="D121" s="183" t="s">
        <v>73</v>
      </c>
      <c r="E121" s="194" t="s">
        <v>637</v>
      </c>
      <c r="F121" s="194" t="s">
        <v>787</v>
      </c>
      <c r="G121" s="182"/>
      <c r="H121" s="182"/>
      <c r="I121" s="185"/>
      <c r="J121" s="195">
        <f>BK121</f>
        <v>0</v>
      </c>
      <c r="K121" s="182"/>
      <c r="L121" s="186"/>
      <c r="M121" s="187"/>
      <c r="N121" s="188"/>
      <c r="O121" s="188"/>
      <c r="P121" s="189">
        <f>SUM(P122:P142)</f>
        <v>0</v>
      </c>
      <c r="Q121" s="188"/>
      <c r="R121" s="189">
        <f>SUM(R122:R142)</f>
        <v>1.7800000000000003E-2</v>
      </c>
      <c r="S121" s="188"/>
      <c r="T121" s="190">
        <f>SUM(T122:T142)</f>
        <v>0</v>
      </c>
      <c r="AR121" s="191" t="s">
        <v>82</v>
      </c>
      <c r="AT121" s="192" t="s">
        <v>73</v>
      </c>
      <c r="AU121" s="192" t="s">
        <v>82</v>
      </c>
      <c r="AY121" s="191" t="s">
        <v>153</v>
      </c>
      <c r="BK121" s="193">
        <f>SUM(BK122:BK142)</f>
        <v>0</v>
      </c>
    </row>
    <row r="122" spans="1:65" s="2" customFormat="1" ht="16.5" customHeight="1">
      <c r="A122" s="34"/>
      <c r="B122" s="35"/>
      <c r="C122" s="196" t="s">
        <v>82</v>
      </c>
      <c r="D122" s="196" t="s">
        <v>155</v>
      </c>
      <c r="E122" s="197" t="s">
        <v>788</v>
      </c>
      <c r="F122" s="198" t="s">
        <v>789</v>
      </c>
      <c r="G122" s="199" t="s">
        <v>314</v>
      </c>
      <c r="H122" s="200">
        <v>17</v>
      </c>
      <c r="I122" s="201"/>
      <c r="J122" s="200">
        <f t="shared" ref="J122:J142" si="0">ROUND(I122*H122,3)</f>
        <v>0</v>
      </c>
      <c r="K122" s="202"/>
      <c r="L122" s="39"/>
      <c r="M122" s="203" t="s">
        <v>1</v>
      </c>
      <c r="N122" s="204" t="s">
        <v>40</v>
      </c>
      <c r="O122" s="75"/>
      <c r="P122" s="205">
        <f t="shared" ref="P122:P142" si="1">O122*H122</f>
        <v>0</v>
      </c>
      <c r="Q122" s="205">
        <v>0</v>
      </c>
      <c r="R122" s="205">
        <f t="shared" ref="R122:R142" si="2">Q122*H122</f>
        <v>0</v>
      </c>
      <c r="S122" s="205">
        <v>0</v>
      </c>
      <c r="T122" s="206">
        <f t="shared" ref="T122:T142" si="3"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7" t="s">
        <v>159</v>
      </c>
      <c r="AT122" s="207" t="s">
        <v>155</v>
      </c>
      <c r="AU122" s="207" t="s">
        <v>160</v>
      </c>
      <c r="AY122" s="17" t="s">
        <v>153</v>
      </c>
      <c r="BE122" s="208">
        <f t="shared" ref="BE122:BE142" si="4">IF(N122="základná",J122,0)</f>
        <v>0</v>
      </c>
      <c r="BF122" s="208">
        <f t="shared" ref="BF122:BF142" si="5">IF(N122="znížená",J122,0)</f>
        <v>0</v>
      </c>
      <c r="BG122" s="208">
        <f t="shared" ref="BG122:BG142" si="6">IF(N122="zákl. prenesená",J122,0)</f>
        <v>0</v>
      </c>
      <c r="BH122" s="208">
        <f t="shared" ref="BH122:BH142" si="7">IF(N122="zníž. prenesená",J122,0)</f>
        <v>0</v>
      </c>
      <c r="BI122" s="208">
        <f t="shared" ref="BI122:BI142" si="8">IF(N122="nulová",J122,0)</f>
        <v>0</v>
      </c>
      <c r="BJ122" s="17" t="s">
        <v>160</v>
      </c>
      <c r="BK122" s="209">
        <f t="shared" ref="BK122:BK142" si="9">ROUND(I122*H122,3)</f>
        <v>0</v>
      </c>
      <c r="BL122" s="17" t="s">
        <v>159</v>
      </c>
      <c r="BM122" s="207" t="s">
        <v>790</v>
      </c>
    </row>
    <row r="123" spans="1:65" s="2" customFormat="1" ht="16.5" customHeight="1">
      <c r="A123" s="34"/>
      <c r="B123" s="35"/>
      <c r="C123" s="243" t="s">
        <v>160</v>
      </c>
      <c r="D123" s="243" t="s">
        <v>208</v>
      </c>
      <c r="E123" s="244" t="s">
        <v>791</v>
      </c>
      <c r="F123" s="245" t="s">
        <v>792</v>
      </c>
      <c r="G123" s="246" t="s">
        <v>314</v>
      </c>
      <c r="H123" s="247">
        <v>1</v>
      </c>
      <c r="I123" s="248"/>
      <c r="J123" s="247">
        <f t="shared" si="0"/>
        <v>0</v>
      </c>
      <c r="K123" s="249"/>
      <c r="L123" s="250"/>
      <c r="M123" s="251" t="s">
        <v>1</v>
      </c>
      <c r="N123" s="252" t="s">
        <v>40</v>
      </c>
      <c r="O123" s="75"/>
      <c r="P123" s="205">
        <f t="shared" si="1"/>
        <v>0</v>
      </c>
      <c r="Q123" s="205">
        <v>1.2E-4</v>
      </c>
      <c r="R123" s="205">
        <f t="shared" si="2"/>
        <v>1.2E-4</v>
      </c>
      <c r="S123" s="205">
        <v>0</v>
      </c>
      <c r="T123" s="206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7" t="s">
        <v>196</v>
      </c>
      <c r="AT123" s="207" t="s">
        <v>208</v>
      </c>
      <c r="AU123" s="207" t="s">
        <v>160</v>
      </c>
      <c r="AY123" s="17" t="s">
        <v>153</v>
      </c>
      <c r="BE123" s="208">
        <f t="shared" si="4"/>
        <v>0</v>
      </c>
      <c r="BF123" s="208">
        <f t="shared" si="5"/>
        <v>0</v>
      </c>
      <c r="BG123" s="208">
        <f t="shared" si="6"/>
        <v>0</v>
      </c>
      <c r="BH123" s="208">
        <f t="shared" si="7"/>
        <v>0</v>
      </c>
      <c r="BI123" s="208">
        <f t="shared" si="8"/>
        <v>0</v>
      </c>
      <c r="BJ123" s="17" t="s">
        <v>160</v>
      </c>
      <c r="BK123" s="209">
        <f t="shared" si="9"/>
        <v>0</v>
      </c>
      <c r="BL123" s="17" t="s">
        <v>159</v>
      </c>
      <c r="BM123" s="207" t="s">
        <v>793</v>
      </c>
    </row>
    <row r="124" spans="1:65" s="2" customFormat="1" ht="16.5" customHeight="1">
      <c r="A124" s="34"/>
      <c r="B124" s="35"/>
      <c r="C124" s="243" t="s">
        <v>168</v>
      </c>
      <c r="D124" s="243" t="s">
        <v>208</v>
      </c>
      <c r="E124" s="244" t="s">
        <v>794</v>
      </c>
      <c r="F124" s="245" t="s">
        <v>795</v>
      </c>
      <c r="G124" s="246" t="s">
        <v>314</v>
      </c>
      <c r="H124" s="247">
        <v>5</v>
      </c>
      <c r="I124" s="248"/>
      <c r="J124" s="247">
        <f t="shared" si="0"/>
        <v>0</v>
      </c>
      <c r="K124" s="249"/>
      <c r="L124" s="250"/>
      <c r="M124" s="251" t="s">
        <v>1</v>
      </c>
      <c r="N124" s="252" t="s">
        <v>40</v>
      </c>
      <c r="O124" s="75"/>
      <c r="P124" s="205">
        <f t="shared" si="1"/>
        <v>0</v>
      </c>
      <c r="Q124" s="205">
        <v>1.2E-4</v>
      </c>
      <c r="R124" s="205">
        <f t="shared" si="2"/>
        <v>6.0000000000000006E-4</v>
      </c>
      <c r="S124" s="205">
        <v>0</v>
      </c>
      <c r="T124" s="206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196</v>
      </c>
      <c r="AT124" s="207" t="s">
        <v>208</v>
      </c>
      <c r="AU124" s="207" t="s">
        <v>160</v>
      </c>
      <c r="AY124" s="17" t="s">
        <v>153</v>
      </c>
      <c r="BE124" s="208">
        <f t="shared" si="4"/>
        <v>0</v>
      </c>
      <c r="BF124" s="208">
        <f t="shared" si="5"/>
        <v>0</v>
      </c>
      <c r="BG124" s="208">
        <f t="shared" si="6"/>
        <v>0</v>
      </c>
      <c r="BH124" s="208">
        <f t="shared" si="7"/>
        <v>0</v>
      </c>
      <c r="BI124" s="208">
        <f t="shared" si="8"/>
        <v>0</v>
      </c>
      <c r="BJ124" s="17" t="s">
        <v>160</v>
      </c>
      <c r="BK124" s="209">
        <f t="shared" si="9"/>
        <v>0</v>
      </c>
      <c r="BL124" s="17" t="s">
        <v>159</v>
      </c>
      <c r="BM124" s="207" t="s">
        <v>796</v>
      </c>
    </row>
    <row r="125" spans="1:65" s="2" customFormat="1" ht="16.5" customHeight="1">
      <c r="A125" s="34"/>
      <c r="B125" s="35"/>
      <c r="C125" s="243" t="s">
        <v>159</v>
      </c>
      <c r="D125" s="243" t="s">
        <v>208</v>
      </c>
      <c r="E125" s="244" t="s">
        <v>797</v>
      </c>
      <c r="F125" s="245" t="s">
        <v>798</v>
      </c>
      <c r="G125" s="246" t="s">
        <v>314</v>
      </c>
      <c r="H125" s="247">
        <v>11</v>
      </c>
      <c r="I125" s="248"/>
      <c r="J125" s="247">
        <f t="shared" si="0"/>
        <v>0</v>
      </c>
      <c r="K125" s="249"/>
      <c r="L125" s="250"/>
      <c r="M125" s="251" t="s">
        <v>1</v>
      </c>
      <c r="N125" s="252" t="s">
        <v>40</v>
      </c>
      <c r="O125" s="75"/>
      <c r="P125" s="205">
        <f t="shared" si="1"/>
        <v>0</v>
      </c>
      <c r="Q125" s="205">
        <v>1.2E-4</v>
      </c>
      <c r="R125" s="205">
        <f t="shared" si="2"/>
        <v>1.32E-3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196</v>
      </c>
      <c r="AT125" s="207" t="s">
        <v>208</v>
      </c>
      <c r="AU125" s="207" t="s">
        <v>160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159</v>
      </c>
      <c r="BM125" s="207" t="s">
        <v>799</v>
      </c>
    </row>
    <row r="126" spans="1:65" s="2" customFormat="1" ht="16.5" customHeight="1">
      <c r="A126" s="34"/>
      <c r="B126" s="35"/>
      <c r="C126" s="196" t="s">
        <v>183</v>
      </c>
      <c r="D126" s="196" t="s">
        <v>155</v>
      </c>
      <c r="E126" s="197" t="s">
        <v>800</v>
      </c>
      <c r="F126" s="198" t="s">
        <v>801</v>
      </c>
      <c r="G126" s="199" t="s">
        <v>314</v>
      </c>
      <c r="H126" s="200">
        <v>3</v>
      </c>
      <c r="I126" s="201"/>
      <c r="J126" s="200">
        <f t="shared" si="0"/>
        <v>0</v>
      </c>
      <c r="K126" s="202"/>
      <c r="L126" s="39"/>
      <c r="M126" s="203" t="s">
        <v>1</v>
      </c>
      <c r="N126" s="204" t="s">
        <v>40</v>
      </c>
      <c r="O126" s="75"/>
      <c r="P126" s="205">
        <f t="shared" si="1"/>
        <v>0</v>
      </c>
      <c r="Q126" s="205">
        <v>0</v>
      </c>
      <c r="R126" s="205">
        <f t="shared" si="2"/>
        <v>0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159</v>
      </c>
      <c r="AT126" s="207" t="s">
        <v>155</v>
      </c>
      <c r="AU126" s="207" t="s">
        <v>160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159</v>
      </c>
      <c r="BM126" s="207" t="s">
        <v>802</v>
      </c>
    </row>
    <row r="127" spans="1:65" s="2" customFormat="1" ht="24.15" customHeight="1">
      <c r="A127" s="34"/>
      <c r="B127" s="35"/>
      <c r="C127" s="243" t="s">
        <v>187</v>
      </c>
      <c r="D127" s="243" t="s">
        <v>208</v>
      </c>
      <c r="E127" s="244" t="s">
        <v>803</v>
      </c>
      <c r="F127" s="245" t="s">
        <v>804</v>
      </c>
      <c r="G127" s="246" t="s">
        <v>314</v>
      </c>
      <c r="H127" s="247">
        <v>1</v>
      </c>
      <c r="I127" s="248"/>
      <c r="J127" s="247">
        <f t="shared" si="0"/>
        <v>0</v>
      </c>
      <c r="K127" s="249"/>
      <c r="L127" s="250"/>
      <c r="M127" s="251" t="s">
        <v>1</v>
      </c>
      <c r="N127" s="252" t="s">
        <v>40</v>
      </c>
      <c r="O127" s="75"/>
      <c r="P127" s="205">
        <f t="shared" si="1"/>
        <v>0</v>
      </c>
      <c r="Q127" s="205">
        <v>4.2000000000000002E-4</v>
      </c>
      <c r="R127" s="205">
        <f t="shared" si="2"/>
        <v>4.2000000000000002E-4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196</v>
      </c>
      <c r="AT127" s="207" t="s">
        <v>208</v>
      </c>
      <c r="AU127" s="207" t="s">
        <v>160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159</v>
      </c>
      <c r="BM127" s="207" t="s">
        <v>805</v>
      </c>
    </row>
    <row r="128" spans="1:65" s="2" customFormat="1" ht="24.15" customHeight="1">
      <c r="A128" s="34"/>
      <c r="B128" s="35"/>
      <c r="C128" s="243" t="s">
        <v>192</v>
      </c>
      <c r="D128" s="243" t="s">
        <v>208</v>
      </c>
      <c r="E128" s="244" t="s">
        <v>806</v>
      </c>
      <c r="F128" s="245" t="s">
        <v>807</v>
      </c>
      <c r="G128" s="246" t="s">
        <v>314</v>
      </c>
      <c r="H128" s="247">
        <v>1</v>
      </c>
      <c r="I128" s="248"/>
      <c r="J128" s="247">
        <f t="shared" si="0"/>
        <v>0</v>
      </c>
      <c r="K128" s="249"/>
      <c r="L128" s="250"/>
      <c r="M128" s="251" t="s">
        <v>1</v>
      </c>
      <c r="N128" s="252" t="s">
        <v>40</v>
      </c>
      <c r="O128" s="75"/>
      <c r="P128" s="205">
        <f t="shared" si="1"/>
        <v>0</v>
      </c>
      <c r="Q128" s="205">
        <v>4.2000000000000002E-4</v>
      </c>
      <c r="R128" s="205">
        <f t="shared" si="2"/>
        <v>4.2000000000000002E-4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196</v>
      </c>
      <c r="AT128" s="207" t="s">
        <v>208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159</v>
      </c>
      <c r="BM128" s="207" t="s">
        <v>808</v>
      </c>
    </row>
    <row r="129" spans="1:65" s="2" customFormat="1" ht="24.15" customHeight="1">
      <c r="A129" s="34"/>
      <c r="B129" s="35"/>
      <c r="C129" s="243" t="s">
        <v>196</v>
      </c>
      <c r="D129" s="243" t="s">
        <v>208</v>
      </c>
      <c r="E129" s="244" t="s">
        <v>809</v>
      </c>
      <c r="F129" s="245" t="s">
        <v>810</v>
      </c>
      <c r="G129" s="246" t="s">
        <v>314</v>
      </c>
      <c r="H129" s="247">
        <v>1</v>
      </c>
      <c r="I129" s="248"/>
      <c r="J129" s="247">
        <f t="shared" si="0"/>
        <v>0</v>
      </c>
      <c r="K129" s="249"/>
      <c r="L129" s="250"/>
      <c r="M129" s="251" t="s">
        <v>1</v>
      </c>
      <c r="N129" s="252" t="s">
        <v>40</v>
      </c>
      <c r="O129" s="75"/>
      <c r="P129" s="205">
        <f t="shared" si="1"/>
        <v>0</v>
      </c>
      <c r="Q129" s="205">
        <v>4.2000000000000002E-4</v>
      </c>
      <c r="R129" s="205">
        <f t="shared" si="2"/>
        <v>4.2000000000000002E-4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196</v>
      </c>
      <c r="AT129" s="207" t="s">
        <v>208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159</v>
      </c>
      <c r="BM129" s="207" t="s">
        <v>811</v>
      </c>
    </row>
    <row r="130" spans="1:65" s="2" customFormat="1" ht="24.15" customHeight="1">
      <c r="A130" s="34"/>
      <c r="B130" s="35"/>
      <c r="C130" s="196" t="s">
        <v>201</v>
      </c>
      <c r="D130" s="196" t="s">
        <v>155</v>
      </c>
      <c r="E130" s="197" t="s">
        <v>812</v>
      </c>
      <c r="F130" s="198" t="s">
        <v>813</v>
      </c>
      <c r="G130" s="199" t="s">
        <v>314</v>
      </c>
      <c r="H130" s="200">
        <v>1</v>
      </c>
      <c r="I130" s="201"/>
      <c r="J130" s="200">
        <f t="shared" si="0"/>
        <v>0</v>
      </c>
      <c r="K130" s="202"/>
      <c r="L130" s="39"/>
      <c r="M130" s="203" t="s">
        <v>1</v>
      </c>
      <c r="N130" s="204" t="s">
        <v>40</v>
      </c>
      <c r="O130" s="75"/>
      <c r="P130" s="205">
        <f t="shared" si="1"/>
        <v>0</v>
      </c>
      <c r="Q130" s="205">
        <v>0</v>
      </c>
      <c r="R130" s="205">
        <f t="shared" si="2"/>
        <v>0</v>
      </c>
      <c r="S130" s="205">
        <v>0</v>
      </c>
      <c r="T130" s="20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159</v>
      </c>
      <c r="AT130" s="207" t="s">
        <v>155</v>
      </c>
      <c r="AU130" s="207" t="s">
        <v>160</v>
      </c>
      <c r="AY130" s="17" t="s">
        <v>153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7" t="s">
        <v>160</v>
      </c>
      <c r="BK130" s="209">
        <f t="shared" si="9"/>
        <v>0</v>
      </c>
      <c r="BL130" s="17" t="s">
        <v>159</v>
      </c>
      <c r="BM130" s="207" t="s">
        <v>814</v>
      </c>
    </row>
    <row r="131" spans="1:65" s="2" customFormat="1" ht="16.5" customHeight="1">
      <c r="A131" s="34"/>
      <c r="B131" s="35"/>
      <c r="C131" s="243" t="s">
        <v>207</v>
      </c>
      <c r="D131" s="243" t="s">
        <v>208</v>
      </c>
      <c r="E131" s="244" t="s">
        <v>815</v>
      </c>
      <c r="F131" s="245" t="s">
        <v>816</v>
      </c>
      <c r="G131" s="246" t="s">
        <v>314</v>
      </c>
      <c r="H131" s="247">
        <v>1</v>
      </c>
      <c r="I131" s="248"/>
      <c r="J131" s="247">
        <f t="shared" si="0"/>
        <v>0</v>
      </c>
      <c r="K131" s="249"/>
      <c r="L131" s="250"/>
      <c r="M131" s="251" t="s">
        <v>1</v>
      </c>
      <c r="N131" s="252" t="s">
        <v>40</v>
      </c>
      <c r="O131" s="75"/>
      <c r="P131" s="205">
        <f t="shared" si="1"/>
        <v>0</v>
      </c>
      <c r="Q131" s="205">
        <v>4.0000000000000002E-4</v>
      </c>
      <c r="R131" s="205">
        <f t="shared" si="2"/>
        <v>4.0000000000000002E-4</v>
      </c>
      <c r="S131" s="205">
        <v>0</v>
      </c>
      <c r="T131" s="20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196</v>
      </c>
      <c r="AT131" s="207" t="s">
        <v>208</v>
      </c>
      <c r="AU131" s="207" t="s">
        <v>160</v>
      </c>
      <c r="AY131" s="17" t="s">
        <v>153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7" t="s">
        <v>160</v>
      </c>
      <c r="BK131" s="209">
        <f t="shared" si="9"/>
        <v>0</v>
      </c>
      <c r="BL131" s="17" t="s">
        <v>159</v>
      </c>
      <c r="BM131" s="207" t="s">
        <v>817</v>
      </c>
    </row>
    <row r="132" spans="1:65" s="2" customFormat="1" ht="16.5" customHeight="1">
      <c r="A132" s="34"/>
      <c r="B132" s="35"/>
      <c r="C132" s="243" t="s">
        <v>213</v>
      </c>
      <c r="D132" s="243" t="s">
        <v>208</v>
      </c>
      <c r="E132" s="244" t="s">
        <v>818</v>
      </c>
      <c r="F132" s="245" t="s">
        <v>819</v>
      </c>
      <c r="G132" s="246" t="s">
        <v>314</v>
      </c>
      <c r="H132" s="247">
        <v>1</v>
      </c>
      <c r="I132" s="248"/>
      <c r="J132" s="247">
        <f t="shared" si="0"/>
        <v>0</v>
      </c>
      <c r="K132" s="249"/>
      <c r="L132" s="250"/>
      <c r="M132" s="251" t="s">
        <v>1</v>
      </c>
      <c r="N132" s="252" t="s">
        <v>40</v>
      </c>
      <c r="O132" s="75"/>
      <c r="P132" s="205">
        <f t="shared" si="1"/>
        <v>0</v>
      </c>
      <c r="Q132" s="205">
        <v>1.16E-3</v>
      </c>
      <c r="R132" s="205">
        <f t="shared" si="2"/>
        <v>1.16E-3</v>
      </c>
      <c r="S132" s="205">
        <v>0</v>
      </c>
      <c r="T132" s="206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7" t="s">
        <v>196</v>
      </c>
      <c r="AT132" s="207" t="s">
        <v>208</v>
      </c>
      <c r="AU132" s="207" t="s">
        <v>160</v>
      </c>
      <c r="AY132" s="17" t="s">
        <v>153</v>
      </c>
      <c r="BE132" s="208">
        <f t="shared" si="4"/>
        <v>0</v>
      </c>
      <c r="BF132" s="208">
        <f t="shared" si="5"/>
        <v>0</v>
      </c>
      <c r="BG132" s="208">
        <f t="shared" si="6"/>
        <v>0</v>
      </c>
      <c r="BH132" s="208">
        <f t="shared" si="7"/>
        <v>0</v>
      </c>
      <c r="BI132" s="208">
        <f t="shared" si="8"/>
        <v>0</v>
      </c>
      <c r="BJ132" s="17" t="s">
        <v>160</v>
      </c>
      <c r="BK132" s="209">
        <f t="shared" si="9"/>
        <v>0</v>
      </c>
      <c r="BL132" s="17" t="s">
        <v>159</v>
      </c>
      <c r="BM132" s="207" t="s">
        <v>820</v>
      </c>
    </row>
    <row r="133" spans="1:65" s="2" customFormat="1" ht="16.5" customHeight="1">
      <c r="A133" s="34"/>
      <c r="B133" s="35"/>
      <c r="C133" s="196" t="s">
        <v>218</v>
      </c>
      <c r="D133" s="196" t="s">
        <v>155</v>
      </c>
      <c r="E133" s="197" t="s">
        <v>821</v>
      </c>
      <c r="F133" s="198" t="s">
        <v>822</v>
      </c>
      <c r="G133" s="199" t="s">
        <v>314</v>
      </c>
      <c r="H133" s="200">
        <v>2</v>
      </c>
      <c r="I133" s="201"/>
      <c r="J133" s="200">
        <f t="shared" si="0"/>
        <v>0</v>
      </c>
      <c r="K133" s="202"/>
      <c r="L133" s="39"/>
      <c r="M133" s="203" t="s">
        <v>1</v>
      </c>
      <c r="N133" s="204" t="s">
        <v>40</v>
      </c>
      <c r="O133" s="75"/>
      <c r="P133" s="205">
        <f t="shared" si="1"/>
        <v>0</v>
      </c>
      <c r="Q133" s="205">
        <v>0</v>
      </c>
      <c r="R133" s="205">
        <f t="shared" si="2"/>
        <v>0</v>
      </c>
      <c r="S133" s="205">
        <v>0</v>
      </c>
      <c r="T133" s="20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7" t="s">
        <v>159</v>
      </c>
      <c r="AT133" s="207" t="s">
        <v>155</v>
      </c>
      <c r="AU133" s="207" t="s">
        <v>160</v>
      </c>
      <c r="AY133" s="17" t="s">
        <v>153</v>
      </c>
      <c r="BE133" s="208">
        <f t="shared" si="4"/>
        <v>0</v>
      </c>
      <c r="BF133" s="208">
        <f t="shared" si="5"/>
        <v>0</v>
      </c>
      <c r="BG133" s="208">
        <f t="shared" si="6"/>
        <v>0</v>
      </c>
      <c r="BH133" s="208">
        <f t="shared" si="7"/>
        <v>0</v>
      </c>
      <c r="BI133" s="208">
        <f t="shared" si="8"/>
        <v>0</v>
      </c>
      <c r="BJ133" s="17" t="s">
        <v>160</v>
      </c>
      <c r="BK133" s="209">
        <f t="shared" si="9"/>
        <v>0</v>
      </c>
      <c r="BL133" s="17" t="s">
        <v>159</v>
      </c>
      <c r="BM133" s="207" t="s">
        <v>823</v>
      </c>
    </row>
    <row r="134" spans="1:65" s="2" customFormat="1" ht="37.799999999999997" customHeight="1">
      <c r="A134" s="34"/>
      <c r="B134" s="35"/>
      <c r="C134" s="243" t="s">
        <v>224</v>
      </c>
      <c r="D134" s="243" t="s">
        <v>208</v>
      </c>
      <c r="E134" s="244" t="s">
        <v>824</v>
      </c>
      <c r="F134" s="245" t="s">
        <v>825</v>
      </c>
      <c r="G134" s="246" t="s">
        <v>314</v>
      </c>
      <c r="H134" s="247">
        <v>2</v>
      </c>
      <c r="I134" s="248"/>
      <c r="J134" s="247">
        <f t="shared" si="0"/>
        <v>0</v>
      </c>
      <c r="K134" s="249"/>
      <c r="L134" s="250"/>
      <c r="M134" s="251" t="s">
        <v>1</v>
      </c>
      <c r="N134" s="252" t="s">
        <v>40</v>
      </c>
      <c r="O134" s="75"/>
      <c r="P134" s="205">
        <f t="shared" si="1"/>
        <v>0</v>
      </c>
      <c r="Q134" s="205">
        <v>2.5000000000000001E-4</v>
      </c>
      <c r="R134" s="205">
        <f t="shared" si="2"/>
        <v>5.0000000000000001E-4</v>
      </c>
      <c r="S134" s="205">
        <v>0</v>
      </c>
      <c r="T134" s="20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196</v>
      </c>
      <c r="AT134" s="207" t="s">
        <v>208</v>
      </c>
      <c r="AU134" s="207" t="s">
        <v>160</v>
      </c>
      <c r="AY134" s="17" t="s">
        <v>153</v>
      </c>
      <c r="BE134" s="208">
        <f t="shared" si="4"/>
        <v>0</v>
      </c>
      <c r="BF134" s="208">
        <f t="shared" si="5"/>
        <v>0</v>
      </c>
      <c r="BG134" s="208">
        <f t="shared" si="6"/>
        <v>0</v>
      </c>
      <c r="BH134" s="208">
        <f t="shared" si="7"/>
        <v>0</v>
      </c>
      <c r="BI134" s="208">
        <f t="shared" si="8"/>
        <v>0</v>
      </c>
      <c r="BJ134" s="17" t="s">
        <v>160</v>
      </c>
      <c r="BK134" s="209">
        <f t="shared" si="9"/>
        <v>0</v>
      </c>
      <c r="BL134" s="17" t="s">
        <v>159</v>
      </c>
      <c r="BM134" s="207" t="s">
        <v>826</v>
      </c>
    </row>
    <row r="135" spans="1:65" s="2" customFormat="1" ht="16.5" customHeight="1">
      <c r="A135" s="34"/>
      <c r="B135" s="35"/>
      <c r="C135" s="196" t="s">
        <v>230</v>
      </c>
      <c r="D135" s="196" t="s">
        <v>155</v>
      </c>
      <c r="E135" s="197" t="s">
        <v>827</v>
      </c>
      <c r="F135" s="198" t="s">
        <v>828</v>
      </c>
      <c r="G135" s="199" t="s">
        <v>314</v>
      </c>
      <c r="H135" s="200">
        <v>2</v>
      </c>
      <c r="I135" s="201"/>
      <c r="J135" s="200">
        <f t="shared" si="0"/>
        <v>0</v>
      </c>
      <c r="K135" s="202"/>
      <c r="L135" s="39"/>
      <c r="M135" s="203" t="s">
        <v>1</v>
      </c>
      <c r="N135" s="204" t="s">
        <v>40</v>
      </c>
      <c r="O135" s="75"/>
      <c r="P135" s="205">
        <f t="shared" si="1"/>
        <v>0</v>
      </c>
      <c r="Q135" s="205">
        <v>0</v>
      </c>
      <c r="R135" s="205">
        <f t="shared" si="2"/>
        <v>0</v>
      </c>
      <c r="S135" s="205">
        <v>0</v>
      </c>
      <c r="T135" s="20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159</v>
      </c>
      <c r="AT135" s="207" t="s">
        <v>155</v>
      </c>
      <c r="AU135" s="207" t="s">
        <v>160</v>
      </c>
      <c r="AY135" s="17" t="s">
        <v>153</v>
      </c>
      <c r="BE135" s="208">
        <f t="shared" si="4"/>
        <v>0</v>
      </c>
      <c r="BF135" s="208">
        <f t="shared" si="5"/>
        <v>0</v>
      </c>
      <c r="BG135" s="208">
        <f t="shared" si="6"/>
        <v>0</v>
      </c>
      <c r="BH135" s="208">
        <f t="shared" si="7"/>
        <v>0</v>
      </c>
      <c r="BI135" s="208">
        <f t="shared" si="8"/>
        <v>0</v>
      </c>
      <c r="BJ135" s="17" t="s">
        <v>160</v>
      </c>
      <c r="BK135" s="209">
        <f t="shared" si="9"/>
        <v>0</v>
      </c>
      <c r="BL135" s="17" t="s">
        <v>159</v>
      </c>
      <c r="BM135" s="207" t="s">
        <v>829</v>
      </c>
    </row>
    <row r="136" spans="1:65" s="2" customFormat="1" ht="24.15" customHeight="1">
      <c r="A136" s="34"/>
      <c r="B136" s="35"/>
      <c r="C136" s="243" t="s">
        <v>237</v>
      </c>
      <c r="D136" s="243" t="s">
        <v>208</v>
      </c>
      <c r="E136" s="244" t="s">
        <v>830</v>
      </c>
      <c r="F136" s="245" t="s">
        <v>831</v>
      </c>
      <c r="G136" s="246" t="s">
        <v>314</v>
      </c>
      <c r="H136" s="247">
        <v>2</v>
      </c>
      <c r="I136" s="248"/>
      <c r="J136" s="247">
        <f t="shared" si="0"/>
        <v>0</v>
      </c>
      <c r="K136" s="249"/>
      <c r="L136" s="250"/>
      <c r="M136" s="251" t="s">
        <v>1</v>
      </c>
      <c r="N136" s="252" t="s">
        <v>40</v>
      </c>
      <c r="O136" s="75"/>
      <c r="P136" s="205">
        <f t="shared" si="1"/>
        <v>0</v>
      </c>
      <c r="Q136" s="205">
        <v>2.5000000000000001E-4</v>
      </c>
      <c r="R136" s="205">
        <f t="shared" si="2"/>
        <v>5.0000000000000001E-4</v>
      </c>
      <c r="S136" s="205">
        <v>0</v>
      </c>
      <c r="T136" s="20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196</v>
      </c>
      <c r="AT136" s="207" t="s">
        <v>208</v>
      </c>
      <c r="AU136" s="207" t="s">
        <v>160</v>
      </c>
      <c r="AY136" s="17" t="s">
        <v>153</v>
      </c>
      <c r="BE136" s="208">
        <f t="shared" si="4"/>
        <v>0</v>
      </c>
      <c r="BF136" s="208">
        <f t="shared" si="5"/>
        <v>0</v>
      </c>
      <c r="BG136" s="208">
        <f t="shared" si="6"/>
        <v>0</v>
      </c>
      <c r="BH136" s="208">
        <f t="shared" si="7"/>
        <v>0</v>
      </c>
      <c r="BI136" s="208">
        <f t="shared" si="8"/>
        <v>0</v>
      </c>
      <c r="BJ136" s="17" t="s">
        <v>160</v>
      </c>
      <c r="BK136" s="209">
        <f t="shared" si="9"/>
        <v>0</v>
      </c>
      <c r="BL136" s="17" t="s">
        <v>159</v>
      </c>
      <c r="BM136" s="207" t="s">
        <v>832</v>
      </c>
    </row>
    <row r="137" spans="1:65" s="2" customFormat="1" ht="16.5" customHeight="1">
      <c r="A137" s="34"/>
      <c r="B137" s="35"/>
      <c r="C137" s="196" t="s">
        <v>241</v>
      </c>
      <c r="D137" s="196" t="s">
        <v>155</v>
      </c>
      <c r="E137" s="197" t="s">
        <v>833</v>
      </c>
      <c r="F137" s="198" t="s">
        <v>834</v>
      </c>
      <c r="G137" s="199" t="s">
        <v>314</v>
      </c>
      <c r="H137" s="200">
        <v>1</v>
      </c>
      <c r="I137" s="201"/>
      <c r="J137" s="200">
        <f t="shared" si="0"/>
        <v>0</v>
      </c>
      <c r="K137" s="202"/>
      <c r="L137" s="39"/>
      <c r="M137" s="203" t="s">
        <v>1</v>
      </c>
      <c r="N137" s="204" t="s">
        <v>40</v>
      </c>
      <c r="O137" s="75"/>
      <c r="P137" s="205">
        <f t="shared" si="1"/>
        <v>0</v>
      </c>
      <c r="Q137" s="205">
        <v>0</v>
      </c>
      <c r="R137" s="205">
        <f t="shared" si="2"/>
        <v>0</v>
      </c>
      <c r="S137" s="205">
        <v>0</v>
      </c>
      <c r="T137" s="20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159</v>
      </c>
      <c r="AT137" s="207" t="s">
        <v>155</v>
      </c>
      <c r="AU137" s="207" t="s">
        <v>160</v>
      </c>
      <c r="AY137" s="17" t="s">
        <v>153</v>
      </c>
      <c r="BE137" s="208">
        <f t="shared" si="4"/>
        <v>0</v>
      </c>
      <c r="BF137" s="208">
        <f t="shared" si="5"/>
        <v>0</v>
      </c>
      <c r="BG137" s="208">
        <f t="shared" si="6"/>
        <v>0</v>
      </c>
      <c r="BH137" s="208">
        <f t="shared" si="7"/>
        <v>0</v>
      </c>
      <c r="BI137" s="208">
        <f t="shared" si="8"/>
        <v>0</v>
      </c>
      <c r="BJ137" s="17" t="s">
        <v>160</v>
      </c>
      <c r="BK137" s="209">
        <f t="shared" si="9"/>
        <v>0</v>
      </c>
      <c r="BL137" s="17" t="s">
        <v>159</v>
      </c>
      <c r="BM137" s="207" t="s">
        <v>835</v>
      </c>
    </row>
    <row r="138" spans="1:65" s="2" customFormat="1" ht="16.5" customHeight="1">
      <c r="A138" s="34"/>
      <c r="B138" s="35"/>
      <c r="C138" s="243" t="s">
        <v>246</v>
      </c>
      <c r="D138" s="243" t="s">
        <v>208</v>
      </c>
      <c r="E138" s="244" t="s">
        <v>836</v>
      </c>
      <c r="F138" s="245" t="s">
        <v>837</v>
      </c>
      <c r="G138" s="246" t="s">
        <v>314</v>
      </c>
      <c r="H138" s="247">
        <v>1</v>
      </c>
      <c r="I138" s="248"/>
      <c r="J138" s="247">
        <f t="shared" si="0"/>
        <v>0</v>
      </c>
      <c r="K138" s="249"/>
      <c r="L138" s="250"/>
      <c r="M138" s="251" t="s">
        <v>1</v>
      </c>
      <c r="N138" s="252" t="s">
        <v>40</v>
      </c>
      <c r="O138" s="75"/>
      <c r="P138" s="205">
        <f t="shared" si="1"/>
        <v>0</v>
      </c>
      <c r="Q138" s="205">
        <v>0</v>
      </c>
      <c r="R138" s="205">
        <f t="shared" si="2"/>
        <v>0</v>
      </c>
      <c r="S138" s="205">
        <v>0</v>
      </c>
      <c r="T138" s="206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196</v>
      </c>
      <c r="AT138" s="207" t="s">
        <v>208</v>
      </c>
      <c r="AU138" s="207" t="s">
        <v>160</v>
      </c>
      <c r="AY138" s="17" t="s">
        <v>153</v>
      </c>
      <c r="BE138" s="208">
        <f t="shared" si="4"/>
        <v>0</v>
      </c>
      <c r="BF138" s="208">
        <f t="shared" si="5"/>
        <v>0</v>
      </c>
      <c r="BG138" s="208">
        <f t="shared" si="6"/>
        <v>0</v>
      </c>
      <c r="BH138" s="208">
        <f t="shared" si="7"/>
        <v>0</v>
      </c>
      <c r="BI138" s="208">
        <f t="shared" si="8"/>
        <v>0</v>
      </c>
      <c r="BJ138" s="17" t="s">
        <v>160</v>
      </c>
      <c r="BK138" s="209">
        <f t="shared" si="9"/>
        <v>0</v>
      </c>
      <c r="BL138" s="17" t="s">
        <v>159</v>
      </c>
      <c r="BM138" s="207" t="s">
        <v>838</v>
      </c>
    </row>
    <row r="139" spans="1:65" s="2" customFormat="1" ht="16.5" customHeight="1">
      <c r="A139" s="34"/>
      <c r="B139" s="35"/>
      <c r="C139" s="196" t="s">
        <v>251</v>
      </c>
      <c r="D139" s="196" t="s">
        <v>155</v>
      </c>
      <c r="E139" s="197" t="s">
        <v>839</v>
      </c>
      <c r="F139" s="198" t="s">
        <v>840</v>
      </c>
      <c r="G139" s="199" t="s">
        <v>314</v>
      </c>
      <c r="H139" s="200">
        <v>1</v>
      </c>
      <c r="I139" s="201"/>
      <c r="J139" s="200">
        <f t="shared" si="0"/>
        <v>0</v>
      </c>
      <c r="K139" s="202"/>
      <c r="L139" s="39"/>
      <c r="M139" s="203" t="s">
        <v>1</v>
      </c>
      <c r="N139" s="204" t="s">
        <v>40</v>
      </c>
      <c r="O139" s="75"/>
      <c r="P139" s="205">
        <f t="shared" si="1"/>
        <v>0</v>
      </c>
      <c r="Q139" s="205">
        <v>0</v>
      </c>
      <c r="R139" s="205">
        <f t="shared" si="2"/>
        <v>0</v>
      </c>
      <c r="S139" s="205">
        <v>0</v>
      </c>
      <c r="T139" s="206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159</v>
      </c>
      <c r="AT139" s="207" t="s">
        <v>155</v>
      </c>
      <c r="AU139" s="207" t="s">
        <v>160</v>
      </c>
      <c r="AY139" s="17" t="s">
        <v>153</v>
      </c>
      <c r="BE139" s="208">
        <f t="shared" si="4"/>
        <v>0</v>
      </c>
      <c r="BF139" s="208">
        <f t="shared" si="5"/>
        <v>0</v>
      </c>
      <c r="BG139" s="208">
        <f t="shared" si="6"/>
        <v>0</v>
      </c>
      <c r="BH139" s="208">
        <f t="shared" si="7"/>
        <v>0</v>
      </c>
      <c r="BI139" s="208">
        <f t="shared" si="8"/>
        <v>0</v>
      </c>
      <c r="BJ139" s="17" t="s">
        <v>160</v>
      </c>
      <c r="BK139" s="209">
        <f t="shared" si="9"/>
        <v>0</v>
      </c>
      <c r="BL139" s="17" t="s">
        <v>159</v>
      </c>
      <c r="BM139" s="207" t="s">
        <v>841</v>
      </c>
    </row>
    <row r="140" spans="1:65" s="2" customFormat="1" ht="16.5" customHeight="1">
      <c r="A140" s="34"/>
      <c r="B140" s="35"/>
      <c r="C140" s="243" t="s">
        <v>259</v>
      </c>
      <c r="D140" s="243" t="s">
        <v>208</v>
      </c>
      <c r="E140" s="244" t="s">
        <v>842</v>
      </c>
      <c r="F140" s="245" t="s">
        <v>843</v>
      </c>
      <c r="G140" s="246" t="s">
        <v>314</v>
      </c>
      <c r="H140" s="247">
        <v>1</v>
      </c>
      <c r="I140" s="248"/>
      <c r="J140" s="247">
        <f t="shared" si="0"/>
        <v>0</v>
      </c>
      <c r="K140" s="249"/>
      <c r="L140" s="250"/>
      <c r="M140" s="251" t="s">
        <v>1</v>
      </c>
      <c r="N140" s="252" t="s">
        <v>40</v>
      </c>
      <c r="O140" s="75"/>
      <c r="P140" s="205">
        <f t="shared" si="1"/>
        <v>0</v>
      </c>
      <c r="Q140" s="205">
        <v>2.5000000000000001E-4</v>
      </c>
      <c r="R140" s="205">
        <f t="shared" si="2"/>
        <v>2.5000000000000001E-4</v>
      </c>
      <c r="S140" s="205">
        <v>0</v>
      </c>
      <c r="T140" s="206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196</v>
      </c>
      <c r="AT140" s="207" t="s">
        <v>208</v>
      </c>
      <c r="AU140" s="207" t="s">
        <v>160</v>
      </c>
      <c r="AY140" s="17" t="s">
        <v>153</v>
      </c>
      <c r="BE140" s="208">
        <f t="shared" si="4"/>
        <v>0</v>
      </c>
      <c r="BF140" s="208">
        <f t="shared" si="5"/>
        <v>0</v>
      </c>
      <c r="BG140" s="208">
        <f t="shared" si="6"/>
        <v>0</v>
      </c>
      <c r="BH140" s="208">
        <f t="shared" si="7"/>
        <v>0</v>
      </c>
      <c r="BI140" s="208">
        <f t="shared" si="8"/>
        <v>0</v>
      </c>
      <c r="BJ140" s="17" t="s">
        <v>160</v>
      </c>
      <c r="BK140" s="209">
        <f t="shared" si="9"/>
        <v>0</v>
      </c>
      <c r="BL140" s="17" t="s">
        <v>159</v>
      </c>
      <c r="BM140" s="207" t="s">
        <v>844</v>
      </c>
    </row>
    <row r="141" spans="1:65" s="2" customFormat="1" ht="24.15" customHeight="1">
      <c r="A141" s="34"/>
      <c r="B141" s="35"/>
      <c r="C141" s="196" t="s">
        <v>7</v>
      </c>
      <c r="D141" s="196" t="s">
        <v>155</v>
      </c>
      <c r="E141" s="197" t="s">
        <v>845</v>
      </c>
      <c r="F141" s="198" t="s">
        <v>846</v>
      </c>
      <c r="G141" s="199" t="s">
        <v>314</v>
      </c>
      <c r="H141" s="200">
        <v>1</v>
      </c>
      <c r="I141" s="201"/>
      <c r="J141" s="200">
        <f t="shared" si="0"/>
        <v>0</v>
      </c>
      <c r="K141" s="202"/>
      <c r="L141" s="39"/>
      <c r="M141" s="203" t="s">
        <v>1</v>
      </c>
      <c r="N141" s="204" t="s">
        <v>40</v>
      </c>
      <c r="O141" s="75"/>
      <c r="P141" s="205">
        <f t="shared" si="1"/>
        <v>0</v>
      </c>
      <c r="Q141" s="205">
        <v>0</v>
      </c>
      <c r="R141" s="205">
        <f t="shared" si="2"/>
        <v>0</v>
      </c>
      <c r="S141" s="205">
        <v>0</v>
      </c>
      <c r="T141" s="206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159</v>
      </c>
      <c r="AT141" s="207" t="s">
        <v>155</v>
      </c>
      <c r="AU141" s="207" t="s">
        <v>160</v>
      </c>
      <c r="AY141" s="17" t="s">
        <v>153</v>
      </c>
      <c r="BE141" s="208">
        <f t="shared" si="4"/>
        <v>0</v>
      </c>
      <c r="BF141" s="208">
        <f t="shared" si="5"/>
        <v>0</v>
      </c>
      <c r="BG141" s="208">
        <f t="shared" si="6"/>
        <v>0</v>
      </c>
      <c r="BH141" s="208">
        <f t="shared" si="7"/>
        <v>0</v>
      </c>
      <c r="BI141" s="208">
        <f t="shared" si="8"/>
        <v>0</v>
      </c>
      <c r="BJ141" s="17" t="s">
        <v>160</v>
      </c>
      <c r="BK141" s="209">
        <f t="shared" si="9"/>
        <v>0</v>
      </c>
      <c r="BL141" s="17" t="s">
        <v>159</v>
      </c>
      <c r="BM141" s="207" t="s">
        <v>847</v>
      </c>
    </row>
    <row r="142" spans="1:65" s="2" customFormat="1" ht="16.5" customHeight="1">
      <c r="A142" s="34"/>
      <c r="B142" s="35"/>
      <c r="C142" s="243" t="s">
        <v>269</v>
      </c>
      <c r="D142" s="243" t="s">
        <v>208</v>
      </c>
      <c r="E142" s="244" t="s">
        <v>848</v>
      </c>
      <c r="F142" s="245" t="s">
        <v>849</v>
      </c>
      <c r="G142" s="246" t="s">
        <v>314</v>
      </c>
      <c r="H142" s="247">
        <v>1</v>
      </c>
      <c r="I142" s="248"/>
      <c r="J142" s="247">
        <f t="shared" si="0"/>
        <v>0</v>
      </c>
      <c r="K142" s="249"/>
      <c r="L142" s="250"/>
      <c r="M142" s="251" t="s">
        <v>1</v>
      </c>
      <c r="N142" s="252" t="s">
        <v>40</v>
      </c>
      <c r="O142" s="75"/>
      <c r="P142" s="205">
        <f t="shared" si="1"/>
        <v>0</v>
      </c>
      <c r="Q142" s="205">
        <v>1.1690000000000001E-2</v>
      </c>
      <c r="R142" s="205">
        <f t="shared" si="2"/>
        <v>1.1690000000000001E-2</v>
      </c>
      <c r="S142" s="205">
        <v>0</v>
      </c>
      <c r="T142" s="206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196</v>
      </c>
      <c r="AT142" s="207" t="s">
        <v>208</v>
      </c>
      <c r="AU142" s="207" t="s">
        <v>160</v>
      </c>
      <c r="AY142" s="17" t="s">
        <v>153</v>
      </c>
      <c r="BE142" s="208">
        <f t="shared" si="4"/>
        <v>0</v>
      </c>
      <c r="BF142" s="208">
        <f t="shared" si="5"/>
        <v>0</v>
      </c>
      <c r="BG142" s="208">
        <f t="shared" si="6"/>
        <v>0</v>
      </c>
      <c r="BH142" s="208">
        <f t="shared" si="7"/>
        <v>0</v>
      </c>
      <c r="BI142" s="208">
        <f t="shared" si="8"/>
        <v>0</v>
      </c>
      <c r="BJ142" s="17" t="s">
        <v>160</v>
      </c>
      <c r="BK142" s="209">
        <f t="shared" si="9"/>
        <v>0</v>
      </c>
      <c r="BL142" s="17" t="s">
        <v>159</v>
      </c>
      <c r="BM142" s="207" t="s">
        <v>850</v>
      </c>
    </row>
    <row r="143" spans="1:65" s="2" customFormat="1" ht="49.95" customHeight="1">
      <c r="A143" s="34"/>
      <c r="B143" s="35"/>
      <c r="C143" s="36"/>
      <c r="D143" s="36"/>
      <c r="E143" s="184" t="s">
        <v>774</v>
      </c>
      <c r="F143" s="184" t="s">
        <v>775</v>
      </c>
      <c r="G143" s="36"/>
      <c r="H143" s="36"/>
      <c r="I143" s="36"/>
      <c r="J143" s="168">
        <f t="shared" ref="J143:J148" si="10">BK143</f>
        <v>0</v>
      </c>
      <c r="K143" s="36"/>
      <c r="L143" s="39"/>
      <c r="M143" s="253"/>
      <c r="N143" s="254"/>
      <c r="O143" s="75"/>
      <c r="P143" s="75"/>
      <c r="Q143" s="75"/>
      <c r="R143" s="75"/>
      <c r="S143" s="75"/>
      <c r="T143" s="76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73</v>
      </c>
      <c r="AU143" s="17" t="s">
        <v>74</v>
      </c>
      <c r="AY143" s="17" t="s">
        <v>776</v>
      </c>
      <c r="BK143" s="209">
        <f>SUM(BK144:BK148)</f>
        <v>0</v>
      </c>
    </row>
    <row r="144" spans="1:65" s="2" customFormat="1" ht="16.350000000000001" customHeight="1">
      <c r="A144" s="34"/>
      <c r="B144" s="35"/>
      <c r="C144" s="255" t="s">
        <v>1</v>
      </c>
      <c r="D144" s="255" t="s">
        <v>155</v>
      </c>
      <c r="E144" s="256" t="s">
        <v>1</v>
      </c>
      <c r="F144" s="257" t="s">
        <v>1</v>
      </c>
      <c r="G144" s="258" t="s">
        <v>1</v>
      </c>
      <c r="H144" s="259"/>
      <c r="I144" s="259"/>
      <c r="J144" s="260">
        <f t="shared" si="10"/>
        <v>0</v>
      </c>
      <c r="K144" s="202"/>
      <c r="L144" s="39"/>
      <c r="M144" s="261" t="s">
        <v>1</v>
      </c>
      <c r="N144" s="262" t="s">
        <v>40</v>
      </c>
      <c r="O144" s="75"/>
      <c r="P144" s="75"/>
      <c r="Q144" s="75"/>
      <c r="R144" s="75"/>
      <c r="S144" s="75"/>
      <c r="T144" s="76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T144" s="17" t="s">
        <v>776</v>
      </c>
      <c r="AU144" s="17" t="s">
        <v>82</v>
      </c>
      <c r="AY144" s="17" t="s">
        <v>776</v>
      </c>
      <c r="BE144" s="208">
        <f>IF(N144="základná",J144,0)</f>
        <v>0</v>
      </c>
      <c r="BF144" s="208">
        <f>IF(N144="znížená",J144,0)</f>
        <v>0</v>
      </c>
      <c r="BG144" s="208">
        <f>IF(N144="zákl. prenesená",J144,0)</f>
        <v>0</v>
      </c>
      <c r="BH144" s="208">
        <f>IF(N144="zníž. prenesená",J144,0)</f>
        <v>0</v>
      </c>
      <c r="BI144" s="208">
        <f>IF(N144="nulová",J144,0)</f>
        <v>0</v>
      </c>
      <c r="BJ144" s="17" t="s">
        <v>160</v>
      </c>
      <c r="BK144" s="209">
        <f>I144*H144</f>
        <v>0</v>
      </c>
    </row>
    <row r="145" spans="1:63" s="2" customFormat="1" ht="16.350000000000001" customHeight="1">
      <c r="A145" s="34"/>
      <c r="B145" s="35"/>
      <c r="C145" s="255" t="s">
        <v>1</v>
      </c>
      <c r="D145" s="255" t="s">
        <v>155</v>
      </c>
      <c r="E145" s="256" t="s">
        <v>1</v>
      </c>
      <c r="F145" s="257" t="s">
        <v>1</v>
      </c>
      <c r="G145" s="258" t="s">
        <v>1</v>
      </c>
      <c r="H145" s="259"/>
      <c r="I145" s="259"/>
      <c r="J145" s="260">
        <f t="shared" si="10"/>
        <v>0</v>
      </c>
      <c r="K145" s="202"/>
      <c r="L145" s="39"/>
      <c r="M145" s="261" t="s">
        <v>1</v>
      </c>
      <c r="N145" s="262" t="s">
        <v>40</v>
      </c>
      <c r="O145" s="75"/>
      <c r="P145" s="75"/>
      <c r="Q145" s="75"/>
      <c r="R145" s="75"/>
      <c r="S145" s="75"/>
      <c r="T145" s="76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776</v>
      </c>
      <c r="AU145" s="17" t="s">
        <v>82</v>
      </c>
      <c r="AY145" s="17" t="s">
        <v>776</v>
      </c>
      <c r="BE145" s="208">
        <f>IF(N145="základná",J145,0)</f>
        <v>0</v>
      </c>
      <c r="BF145" s="208">
        <f>IF(N145="znížená",J145,0)</f>
        <v>0</v>
      </c>
      <c r="BG145" s="208">
        <f>IF(N145="zákl. prenesená",J145,0)</f>
        <v>0</v>
      </c>
      <c r="BH145" s="208">
        <f>IF(N145="zníž. prenesená",J145,0)</f>
        <v>0</v>
      </c>
      <c r="BI145" s="208">
        <f>IF(N145="nulová",J145,0)</f>
        <v>0</v>
      </c>
      <c r="BJ145" s="17" t="s">
        <v>160</v>
      </c>
      <c r="BK145" s="209">
        <f>I145*H145</f>
        <v>0</v>
      </c>
    </row>
    <row r="146" spans="1:63" s="2" customFormat="1" ht="16.350000000000001" customHeight="1">
      <c r="A146" s="34"/>
      <c r="B146" s="35"/>
      <c r="C146" s="255" t="s">
        <v>1</v>
      </c>
      <c r="D146" s="255" t="s">
        <v>155</v>
      </c>
      <c r="E146" s="256" t="s">
        <v>1</v>
      </c>
      <c r="F146" s="257" t="s">
        <v>1</v>
      </c>
      <c r="G146" s="258" t="s">
        <v>1</v>
      </c>
      <c r="H146" s="259"/>
      <c r="I146" s="259"/>
      <c r="J146" s="260">
        <f t="shared" si="10"/>
        <v>0</v>
      </c>
      <c r="K146" s="202"/>
      <c r="L146" s="39"/>
      <c r="M146" s="261" t="s">
        <v>1</v>
      </c>
      <c r="N146" s="262" t="s">
        <v>40</v>
      </c>
      <c r="O146" s="75"/>
      <c r="P146" s="75"/>
      <c r="Q146" s="75"/>
      <c r="R146" s="75"/>
      <c r="S146" s="75"/>
      <c r="T146" s="76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776</v>
      </c>
      <c r="AU146" s="17" t="s">
        <v>82</v>
      </c>
      <c r="AY146" s="17" t="s">
        <v>776</v>
      </c>
      <c r="BE146" s="208">
        <f>IF(N146="základná",J146,0)</f>
        <v>0</v>
      </c>
      <c r="BF146" s="208">
        <f>IF(N146="znížená",J146,0)</f>
        <v>0</v>
      </c>
      <c r="BG146" s="208">
        <f>IF(N146="zákl. prenesená",J146,0)</f>
        <v>0</v>
      </c>
      <c r="BH146" s="208">
        <f>IF(N146="zníž. prenesená",J146,0)</f>
        <v>0</v>
      </c>
      <c r="BI146" s="208">
        <f>IF(N146="nulová",J146,0)</f>
        <v>0</v>
      </c>
      <c r="BJ146" s="17" t="s">
        <v>160</v>
      </c>
      <c r="BK146" s="209">
        <f>I146*H146</f>
        <v>0</v>
      </c>
    </row>
    <row r="147" spans="1:63" s="2" customFormat="1" ht="16.350000000000001" customHeight="1">
      <c r="A147" s="34"/>
      <c r="B147" s="35"/>
      <c r="C147" s="255" t="s">
        <v>1</v>
      </c>
      <c r="D147" s="255" t="s">
        <v>155</v>
      </c>
      <c r="E147" s="256" t="s">
        <v>1</v>
      </c>
      <c r="F147" s="257" t="s">
        <v>1</v>
      </c>
      <c r="G147" s="258" t="s">
        <v>1</v>
      </c>
      <c r="H147" s="259"/>
      <c r="I147" s="259"/>
      <c r="J147" s="260">
        <f t="shared" si="10"/>
        <v>0</v>
      </c>
      <c r="K147" s="202"/>
      <c r="L147" s="39"/>
      <c r="M147" s="261" t="s">
        <v>1</v>
      </c>
      <c r="N147" s="262" t="s">
        <v>40</v>
      </c>
      <c r="O147" s="75"/>
      <c r="P147" s="75"/>
      <c r="Q147" s="75"/>
      <c r="R147" s="75"/>
      <c r="S147" s="75"/>
      <c r="T147" s="76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7" t="s">
        <v>776</v>
      </c>
      <c r="AU147" s="17" t="s">
        <v>82</v>
      </c>
      <c r="AY147" s="17" t="s">
        <v>776</v>
      </c>
      <c r="BE147" s="208">
        <f>IF(N147="základná",J147,0)</f>
        <v>0</v>
      </c>
      <c r="BF147" s="208">
        <f>IF(N147="znížená",J147,0)</f>
        <v>0</v>
      </c>
      <c r="BG147" s="208">
        <f>IF(N147="zákl. prenesená",J147,0)</f>
        <v>0</v>
      </c>
      <c r="BH147" s="208">
        <f>IF(N147="zníž. prenesená",J147,0)</f>
        <v>0</v>
      </c>
      <c r="BI147" s="208">
        <f>IF(N147="nulová",J147,0)</f>
        <v>0</v>
      </c>
      <c r="BJ147" s="17" t="s">
        <v>160</v>
      </c>
      <c r="BK147" s="209">
        <f>I147*H147</f>
        <v>0</v>
      </c>
    </row>
    <row r="148" spans="1:63" s="2" customFormat="1" ht="16.350000000000001" customHeight="1">
      <c r="A148" s="34"/>
      <c r="B148" s="35"/>
      <c r="C148" s="255" t="s">
        <v>1</v>
      </c>
      <c r="D148" s="255" t="s">
        <v>155</v>
      </c>
      <c r="E148" s="256" t="s">
        <v>1</v>
      </c>
      <c r="F148" s="257" t="s">
        <v>1</v>
      </c>
      <c r="G148" s="258" t="s">
        <v>1</v>
      </c>
      <c r="H148" s="259"/>
      <c r="I148" s="259"/>
      <c r="J148" s="260">
        <f t="shared" si="10"/>
        <v>0</v>
      </c>
      <c r="K148" s="202"/>
      <c r="L148" s="39"/>
      <c r="M148" s="261" t="s">
        <v>1</v>
      </c>
      <c r="N148" s="262" t="s">
        <v>40</v>
      </c>
      <c r="O148" s="263"/>
      <c r="P148" s="263"/>
      <c r="Q148" s="263"/>
      <c r="R148" s="263"/>
      <c r="S148" s="263"/>
      <c r="T148" s="26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776</v>
      </c>
      <c r="AU148" s="17" t="s">
        <v>82</v>
      </c>
      <c r="AY148" s="17" t="s">
        <v>776</v>
      </c>
      <c r="BE148" s="208">
        <f>IF(N148="základná",J148,0)</f>
        <v>0</v>
      </c>
      <c r="BF148" s="208">
        <f>IF(N148="znížená",J148,0)</f>
        <v>0</v>
      </c>
      <c r="BG148" s="208">
        <f>IF(N148="zákl. prenesená",J148,0)</f>
        <v>0</v>
      </c>
      <c r="BH148" s="208">
        <f>IF(N148="zníž. prenesená",J148,0)</f>
        <v>0</v>
      </c>
      <c r="BI148" s="208">
        <f>IF(N148="nulová",J148,0)</f>
        <v>0</v>
      </c>
      <c r="BJ148" s="17" t="s">
        <v>160</v>
      </c>
      <c r="BK148" s="209">
        <f>I148*H148</f>
        <v>0</v>
      </c>
    </row>
    <row r="149" spans="1:63" s="2" customFormat="1" ht="6.9" customHeight="1">
      <c r="A149" s="34"/>
      <c r="B149" s="58"/>
      <c r="C149" s="59"/>
      <c r="D149" s="59"/>
      <c r="E149" s="59"/>
      <c r="F149" s="59"/>
      <c r="G149" s="59"/>
      <c r="H149" s="59"/>
      <c r="I149" s="59"/>
      <c r="J149" s="59"/>
      <c r="K149" s="59"/>
      <c r="L149" s="39"/>
      <c r="M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</sheetData>
  <sheetProtection algorithmName="SHA-512" hashValue="veDpf9AXxR/f5EDrfkPrw7m+x2CtnpZyciJEzTkHu/7FYg+rOh4tbZf8zBl7QHwqTNzt0FjDp4vl4ovh0vyZiw==" saltValue="6KMmAdxw5ZeYMMDEAcLp5fbCH5YMbockHDWfMcocYOJJh29y3owCtP0MpiwscOUlYGAWJlDnQ8Ty1Lw7hDx4oQ==" spinCount="100000" sheet="1" objects="1" scenarios="1" formatColumns="0" formatRows="0" autoFilter="0"/>
  <autoFilter ref="C118:K148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4:D149">
      <formula1>"K, M"</formula1>
    </dataValidation>
    <dataValidation type="list" allowBlank="1" showInputMessage="1" showErrorMessage="1" error="Povolené sú hodnoty základná, znížená, nulová." sqref="N144:N14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89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851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ROUND(J124,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ROUND((ROUND((SUM(BE124:BE164)),  2) + SUM(BE166:BE170)), 2)</f>
        <v>0</v>
      </c>
      <c r="G33" s="129"/>
      <c r="H33" s="129"/>
      <c r="I33" s="130">
        <v>0.2</v>
      </c>
      <c r="J33" s="128">
        <f>ROUND((ROUND(((SUM(BE124:BE164))*I33),  2) + (SUM(BE166:BE170)*I33)),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ROUND((ROUND((SUM(BF124:BF164)),  2) + SUM(BF166:BF170)), 2)</f>
        <v>0</v>
      </c>
      <c r="G34" s="129"/>
      <c r="H34" s="129"/>
      <c r="I34" s="130">
        <v>0.2</v>
      </c>
      <c r="J34" s="128">
        <f>ROUND((ROUND(((SUM(BF124:BF164))*I34),  2) + (SUM(BF166:BF170)*I34)),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ROUND((ROUND((SUM(BG124:BG164)),  2) + SUM(BG166:BG170)),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ROUND((ROUND((SUM(BH124:BH164)),  2) + SUM(BH166:BH170)),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ROUND((ROUND((SUM(BI124:BI164)),  2) + SUM(BI166:BI170)),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c - Elektrická prípojka NN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J124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852</v>
      </c>
      <c r="E97" s="158"/>
      <c r="F97" s="158"/>
      <c r="G97" s="158"/>
      <c r="H97" s="158"/>
      <c r="I97" s="158"/>
      <c r="J97" s="159">
        <f>J125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853</v>
      </c>
      <c r="E98" s="164"/>
      <c r="F98" s="164"/>
      <c r="G98" s="164"/>
      <c r="H98" s="164"/>
      <c r="I98" s="164"/>
      <c r="J98" s="165">
        <f>J126</f>
        <v>0</v>
      </c>
      <c r="K98" s="162"/>
      <c r="L98" s="166"/>
    </row>
    <row r="99" spans="1:31" s="9" customFormat="1" ht="24.9" hidden="1" customHeight="1">
      <c r="B99" s="155"/>
      <c r="C99" s="156"/>
      <c r="D99" s="157" t="s">
        <v>854</v>
      </c>
      <c r="E99" s="158"/>
      <c r="F99" s="158"/>
      <c r="G99" s="158"/>
      <c r="H99" s="158"/>
      <c r="I99" s="158"/>
      <c r="J99" s="159">
        <f>J133</f>
        <v>0</v>
      </c>
      <c r="K99" s="156"/>
      <c r="L99" s="160"/>
    </row>
    <row r="100" spans="1:31" s="9" customFormat="1" ht="24.9" hidden="1" customHeight="1">
      <c r="B100" s="155"/>
      <c r="C100" s="156"/>
      <c r="D100" s="157" t="s">
        <v>855</v>
      </c>
      <c r="E100" s="158"/>
      <c r="F100" s="158"/>
      <c r="G100" s="158"/>
      <c r="H100" s="158"/>
      <c r="I100" s="158"/>
      <c r="J100" s="159">
        <f>J145</f>
        <v>0</v>
      </c>
      <c r="K100" s="156"/>
      <c r="L100" s="160"/>
    </row>
    <row r="101" spans="1:31" s="10" customFormat="1" ht="19.95" hidden="1" customHeight="1">
      <c r="B101" s="161"/>
      <c r="C101" s="162"/>
      <c r="D101" s="163" t="s">
        <v>856</v>
      </c>
      <c r="E101" s="164"/>
      <c r="F101" s="164"/>
      <c r="G101" s="164"/>
      <c r="H101" s="164"/>
      <c r="I101" s="164"/>
      <c r="J101" s="165">
        <f>J146</f>
        <v>0</v>
      </c>
      <c r="K101" s="162"/>
      <c r="L101" s="166"/>
    </row>
    <row r="102" spans="1:31" s="9" customFormat="1" ht="24.9" hidden="1" customHeight="1">
      <c r="B102" s="155"/>
      <c r="C102" s="156"/>
      <c r="D102" s="157" t="s">
        <v>857</v>
      </c>
      <c r="E102" s="158"/>
      <c r="F102" s="158"/>
      <c r="G102" s="158"/>
      <c r="H102" s="158"/>
      <c r="I102" s="158"/>
      <c r="J102" s="159">
        <f>J157</f>
        <v>0</v>
      </c>
      <c r="K102" s="156"/>
      <c r="L102" s="160"/>
    </row>
    <row r="103" spans="1:31" s="10" customFormat="1" ht="19.95" hidden="1" customHeight="1">
      <c r="B103" s="161"/>
      <c r="C103" s="162"/>
      <c r="D103" s="163" t="s">
        <v>858</v>
      </c>
      <c r="E103" s="164"/>
      <c r="F103" s="164"/>
      <c r="G103" s="164"/>
      <c r="H103" s="164"/>
      <c r="I103" s="164"/>
      <c r="J103" s="165">
        <f>J158</f>
        <v>0</v>
      </c>
      <c r="K103" s="162"/>
      <c r="L103" s="166"/>
    </row>
    <row r="104" spans="1:31" s="9" customFormat="1" ht="21.75" hidden="1" customHeight="1">
      <c r="B104" s="155"/>
      <c r="C104" s="156"/>
      <c r="D104" s="167" t="s">
        <v>138</v>
      </c>
      <c r="E104" s="156"/>
      <c r="F104" s="156"/>
      <c r="G104" s="156"/>
      <c r="H104" s="156"/>
      <c r="I104" s="156"/>
      <c r="J104" s="168">
        <f>J165</f>
        <v>0</v>
      </c>
      <c r="K104" s="156"/>
      <c r="L104" s="160"/>
    </row>
    <row r="105" spans="1:31" s="2" customFormat="1" ht="21.75" hidden="1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" hidden="1" customHeight="1">
      <c r="A106" s="3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ht="10.199999999999999" hidden="1"/>
    <row r="108" spans="1:31" ht="10.199999999999999" hidden="1"/>
    <row r="109" spans="1:31" ht="10.199999999999999" hidden="1"/>
    <row r="110" spans="1:31" s="2" customFormat="1" ht="6.9" customHeight="1">
      <c r="A110" s="34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4.9" customHeight="1">
      <c r="A111" s="34"/>
      <c r="B111" s="35"/>
      <c r="C111" s="23" t="s">
        <v>139</v>
      </c>
      <c r="D111" s="36"/>
      <c r="E111" s="36"/>
      <c r="F111" s="36"/>
      <c r="G111" s="36"/>
      <c r="H111" s="36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14</v>
      </c>
      <c r="D113" s="36"/>
      <c r="E113" s="36"/>
      <c r="F113" s="36"/>
      <c r="G113" s="36"/>
      <c r="H113" s="36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316" t="str">
        <f>E7</f>
        <v>Prevádzka na spracovanie a balenie húb</v>
      </c>
      <c r="F114" s="317"/>
      <c r="G114" s="317"/>
      <c r="H114" s="317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109</v>
      </c>
      <c r="D115" s="36"/>
      <c r="E115" s="36"/>
      <c r="F115" s="36"/>
      <c r="G115" s="36"/>
      <c r="H115" s="36"/>
      <c r="I115" s="36"/>
      <c r="J115" s="36"/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6.5" customHeight="1">
      <c r="A116" s="34"/>
      <c r="B116" s="35"/>
      <c r="C116" s="36"/>
      <c r="D116" s="36"/>
      <c r="E116" s="265" t="str">
        <f>E9</f>
        <v>c - Elektrická prípojka NN</v>
      </c>
      <c r="F116" s="318"/>
      <c r="G116" s="318"/>
      <c r="H116" s="318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9" t="s">
        <v>18</v>
      </c>
      <c r="D118" s="36"/>
      <c r="E118" s="36"/>
      <c r="F118" s="27" t="str">
        <f>F12</f>
        <v>Halíč</v>
      </c>
      <c r="G118" s="36"/>
      <c r="H118" s="36"/>
      <c r="I118" s="29" t="s">
        <v>20</v>
      </c>
      <c r="J118" s="70">
        <f>IF(J12="","",J12)</f>
        <v>44627</v>
      </c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6.9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15" customHeight="1">
      <c r="A120" s="34"/>
      <c r="B120" s="35"/>
      <c r="C120" s="29" t="s">
        <v>21</v>
      </c>
      <c r="D120" s="36"/>
      <c r="E120" s="36"/>
      <c r="F120" s="27" t="str">
        <f>E15</f>
        <v>Kupec Ján</v>
      </c>
      <c r="G120" s="36"/>
      <c r="H120" s="36"/>
      <c r="I120" s="29" t="s">
        <v>27</v>
      </c>
      <c r="J120" s="32" t="str">
        <f>E21</f>
        <v>Ing. Tibor Pepich</v>
      </c>
      <c r="K120" s="36"/>
      <c r="L120" s="55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5.65" customHeight="1">
      <c r="A121" s="34"/>
      <c r="B121" s="35"/>
      <c r="C121" s="29" t="s">
        <v>25</v>
      </c>
      <c r="D121" s="36"/>
      <c r="E121" s="36"/>
      <c r="F121" s="27" t="str">
        <f>IF(E18="","",E18)</f>
        <v>Vyplň údaj</v>
      </c>
      <c r="G121" s="36"/>
      <c r="H121" s="36"/>
      <c r="I121" s="29" t="s">
        <v>31</v>
      </c>
      <c r="J121" s="32" t="str">
        <f>E24</f>
        <v>Elektromont-servis Ladislav Medveď</v>
      </c>
      <c r="K121" s="36"/>
      <c r="L121" s="55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3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5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69"/>
      <c r="B123" s="170"/>
      <c r="C123" s="171" t="s">
        <v>140</v>
      </c>
      <c r="D123" s="172" t="s">
        <v>59</v>
      </c>
      <c r="E123" s="172" t="s">
        <v>55</v>
      </c>
      <c r="F123" s="172" t="s">
        <v>56</v>
      </c>
      <c r="G123" s="172" t="s">
        <v>141</v>
      </c>
      <c r="H123" s="172" t="s">
        <v>142</v>
      </c>
      <c r="I123" s="172" t="s">
        <v>143</v>
      </c>
      <c r="J123" s="173" t="s">
        <v>113</v>
      </c>
      <c r="K123" s="174" t="s">
        <v>144</v>
      </c>
      <c r="L123" s="175"/>
      <c r="M123" s="79" t="s">
        <v>1</v>
      </c>
      <c r="N123" s="80" t="s">
        <v>38</v>
      </c>
      <c r="O123" s="80" t="s">
        <v>145</v>
      </c>
      <c r="P123" s="80" t="s">
        <v>146</v>
      </c>
      <c r="Q123" s="80" t="s">
        <v>147</v>
      </c>
      <c r="R123" s="80" t="s">
        <v>148</v>
      </c>
      <c r="S123" s="80" t="s">
        <v>149</v>
      </c>
      <c r="T123" s="81" t="s">
        <v>150</v>
      </c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</row>
    <row r="124" spans="1:65" s="2" customFormat="1" ht="22.8" customHeight="1">
      <c r="A124" s="34"/>
      <c r="B124" s="35"/>
      <c r="C124" s="86" t="s">
        <v>114</v>
      </c>
      <c r="D124" s="36"/>
      <c r="E124" s="36"/>
      <c r="F124" s="36"/>
      <c r="G124" s="36"/>
      <c r="H124" s="36"/>
      <c r="I124" s="36"/>
      <c r="J124" s="176">
        <f>BK124</f>
        <v>0</v>
      </c>
      <c r="K124" s="36"/>
      <c r="L124" s="39"/>
      <c r="M124" s="82"/>
      <c r="N124" s="177"/>
      <c r="O124" s="83"/>
      <c r="P124" s="178">
        <f>P125+P133+P145+P157+P165</f>
        <v>0</v>
      </c>
      <c r="Q124" s="83"/>
      <c r="R124" s="178">
        <f>R125+R133+R145+R157+R165</f>
        <v>0.39758199999999999</v>
      </c>
      <c r="S124" s="83"/>
      <c r="T124" s="179">
        <f>T125+T133+T145+T157+T165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73</v>
      </c>
      <c r="AU124" s="17" t="s">
        <v>115</v>
      </c>
      <c r="BK124" s="180">
        <f>BK125+BK133+BK145+BK157+BK165</f>
        <v>0</v>
      </c>
    </row>
    <row r="125" spans="1:65" s="12" customFormat="1" ht="25.95" customHeight="1">
      <c r="B125" s="181"/>
      <c r="C125" s="182"/>
      <c r="D125" s="183" t="s">
        <v>73</v>
      </c>
      <c r="E125" s="184" t="s">
        <v>151</v>
      </c>
      <c r="F125" s="184" t="s">
        <v>859</v>
      </c>
      <c r="G125" s="182"/>
      <c r="H125" s="182"/>
      <c r="I125" s="185"/>
      <c r="J125" s="168">
        <f>BK125</f>
        <v>0</v>
      </c>
      <c r="K125" s="182"/>
      <c r="L125" s="186"/>
      <c r="M125" s="187"/>
      <c r="N125" s="188"/>
      <c r="O125" s="188"/>
      <c r="P125" s="189">
        <f>P126</f>
        <v>0</v>
      </c>
      <c r="Q125" s="188"/>
      <c r="R125" s="189">
        <f>R126</f>
        <v>4.4999999999999998E-2</v>
      </c>
      <c r="S125" s="188"/>
      <c r="T125" s="190">
        <f>T126</f>
        <v>0</v>
      </c>
      <c r="AR125" s="191" t="s">
        <v>82</v>
      </c>
      <c r="AT125" s="192" t="s">
        <v>73</v>
      </c>
      <c r="AU125" s="192" t="s">
        <v>74</v>
      </c>
      <c r="AY125" s="191" t="s">
        <v>153</v>
      </c>
      <c r="BK125" s="193">
        <f>BK126</f>
        <v>0</v>
      </c>
    </row>
    <row r="126" spans="1:65" s="12" customFormat="1" ht="22.8" customHeight="1">
      <c r="B126" s="181"/>
      <c r="C126" s="182"/>
      <c r="D126" s="183" t="s">
        <v>73</v>
      </c>
      <c r="E126" s="194" t="s">
        <v>82</v>
      </c>
      <c r="F126" s="194" t="s">
        <v>860</v>
      </c>
      <c r="G126" s="182"/>
      <c r="H126" s="182"/>
      <c r="I126" s="185"/>
      <c r="J126" s="195">
        <f>BK126</f>
        <v>0</v>
      </c>
      <c r="K126" s="182"/>
      <c r="L126" s="186"/>
      <c r="M126" s="187"/>
      <c r="N126" s="188"/>
      <c r="O126" s="188"/>
      <c r="P126" s="189">
        <f>SUM(P127:P132)</f>
        <v>0</v>
      </c>
      <c r="Q126" s="188"/>
      <c r="R126" s="189">
        <f>SUM(R127:R132)</f>
        <v>4.4999999999999998E-2</v>
      </c>
      <c r="S126" s="188"/>
      <c r="T126" s="190">
        <f>SUM(T127:T132)</f>
        <v>0</v>
      </c>
      <c r="AR126" s="191" t="s">
        <v>82</v>
      </c>
      <c r="AT126" s="192" t="s">
        <v>73</v>
      </c>
      <c r="AU126" s="192" t="s">
        <v>82</v>
      </c>
      <c r="AY126" s="191" t="s">
        <v>153</v>
      </c>
      <c r="BK126" s="193">
        <f>SUM(BK127:BK132)</f>
        <v>0</v>
      </c>
    </row>
    <row r="127" spans="1:65" s="2" customFormat="1" ht="21.75" customHeight="1">
      <c r="A127" s="34"/>
      <c r="B127" s="35"/>
      <c r="C127" s="196" t="s">
        <v>82</v>
      </c>
      <c r="D127" s="196" t="s">
        <v>155</v>
      </c>
      <c r="E127" s="197" t="s">
        <v>861</v>
      </c>
      <c r="F127" s="198" t="s">
        <v>862</v>
      </c>
      <c r="G127" s="199" t="s">
        <v>308</v>
      </c>
      <c r="H127" s="200">
        <v>30</v>
      </c>
      <c r="I127" s="201"/>
      <c r="J127" s="200">
        <f t="shared" ref="J127:J132" si="0">ROUND(I127*H127,3)</f>
        <v>0</v>
      </c>
      <c r="K127" s="202"/>
      <c r="L127" s="39"/>
      <c r="M127" s="203" t="s">
        <v>1</v>
      </c>
      <c r="N127" s="204" t="s">
        <v>40</v>
      </c>
      <c r="O127" s="75"/>
      <c r="P127" s="205">
        <f t="shared" ref="P127:P132" si="1">O127*H127</f>
        <v>0</v>
      </c>
      <c r="Q127" s="205">
        <v>0</v>
      </c>
      <c r="R127" s="205">
        <f t="shared" ref="R127:R132" si="2">Q127*H127</f>
        <v>0</v>
      </c>
      <c r="S127" s="205">
        <v>0</v>
      </c>
      <c r="T127" s="206">
        <f t="shared" ref="T127:T132" si="3"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159</v>
      </c>
      <c r="AT127" s="207" t="s">
        <v>155</v>
      </c>
      <c r="AU127" s="207" t="s">
        <v>160</v>
      </c>
      <c r="AY127" s="17" t="s">
        <v>153</v>
      </c>
      <c r="BE127" s="208">
        <f t="shared" ref="BE127:BE132" si="4">IF(N127="základná",J127,0)</f>
        <v>0</v>
      </c>
      <c r="BF127" s="208">
        <f t="shared" ref="BF127:BF132" si="5">IF(N127="znížená",J127,0)</f>
        <v>0</v>
      </c>
      <c r="BG127" s="208">
        <f t="shared" ref="BG127:BG132" si="6">IF(N127="zákl. prenesená",J127,0)</f>
        <v>0</v>
      </c>
      <c r="BH127" s="208">
        <f t="shared" ref="BH127:BH132" si="7">IF(N127="zníž. prenesená",J127,0)</f>
        <v>0</v>
      </c>
      <c r="BI127" s="208">
        <f t="shared" ref="BI127:BI132" si="8">IF(N127="nulová",J127,0)</f>
        <v>0</v>
      </c>
      <c r="BJ127" s="17" t="s">
        <v>160</v>
      </c>
      <c r="BK127" s="209">
        <f t="shared" ref="BK127:BK132" si="9">ROUND(I127*H127,3)</f>
        <v>0</v>
      </c>
      <c r="BL127" s="17" t="s">
        <v>159</v>
      </c>
      <c r="BM127" s="207" t="s">
        <v>863</v>
      </c>
    </row>
    <row r="128" spans="1:65" s="2" customFormat="1" ht="21.75" customHeight="1">
      <c r="A128" s="34"/>
      <c r="B128" s="35"/>
      <c r="C128" s="243" t="s">
        <v>160</v>
      </c>
      <c r="D128" s="243" t="s">
        <v>208</v>
      </c>
      <c r="E128" s="244" t="s">
        <v>864</v>
      </c>
      <c r="F128" s="245" t="s">
        <v>865</v>
      </c>
      <c r="G128" s="246" t="s">
        <v>308</v>
      </c>
      <c r="H128" s="247">
        <v>30</v>
      </c>
      <c r="I128" s="248"/>
      <c r="J128" s="247">
        <f t="shared" si="0"/>
        <v>0</v>
      </c>
      <c r="K128" s="249"/>
      <c r="L128" s="250"/>
      <c r="M128" s="251" t="s">
        <v>1</v>
      </c>
      <c r="N128" s="252" t="s">
        <v>40</v>
      </c>
      <c r="O128" s="75"/>
      <c r="P128" s="205">
        <f t="shared" si="1"/>
        <v>0</v>
      </c>
      <c r="Q128" s="205">
        <v>1.3999999999999999E-4</v>
      </c>
      <c r="R128" s="205">
        <f t="shared" si="2"/>
        <v>4.1999999999999997E-3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196</v>
      </c>
      <c r="AT128" s="207" t="s">
        <v>208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159</v>
      </c>
      <c r="BM128" s="207" t="s">
        <v>866</v>
      </c>
    </row>
    <row r="129" spans="1:65" s="2" customFormat="1" ht="24.15" customHeight="1">
      <c r="A129" s="34"/>
      <c r="B129" s="35"/>
      <c r="C129" s="196" t="s">
        <v>168</v>
      </c>
      <c r="D129" s="196" t="s">
        <v>155</v>
      </c>
      <c r="E129" s="197" t="s">
        <v>867</v>
      </c>
      <c r="F129" s="198" t="s">
        <v>868</v>
      </c>
      <c r="G129" s="199" t="s">
        <v>308</v>
      </c>
      <c r="H129" s="200">
        <v>30</v>
      </c>
      <c r="I129" s="201"/>
      <c r="J129" s="200">
        <f t="shared" si="0"/>
        <v>0</v>
      </c>
      <c r="K129" s="202"/>
      <c r="L129" s="39"/>
      <c r="M129" s="203" t="s">
        <v>1</v>
      </c>
      <c r="N129" s="204" t="s">
        <v>40</v>
      </c>
      <c r="O129" s="75"/>
      <c r="P129" s="205">
        <f t="shared" si="1"/>
        <v>0</v>
      </c>
      <c r="Q129" s="205">
        <v>0</v>
      </c>
      <c r="R129" s="205">
        <f t="shared" si="2"/>
        <v>0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159</v>
      </c>
      <c r="AT129" s="207" t="s">
        <v>155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159</v>
      </c>
      <c r="BM129" s="207" t="s">
        <v>869</v>
      </c>
    </row>
    <row r="130" spans="1:65" s="2" customFormat="1" ht="21.75" customHeight="1">
      <c r="A130" s="34"/>
      <c r="B130" s="35"/>
      <c r="C130" s="243" t="s">
        <v>159</v>
      </c>
      <c r="D130" s="243" t="s">
        <v>208</v>
      </c>
      <c r="E130" s="244" t="s">
        <v>870</v>
      </c>
      <c r="F130" s="245" t="s">
        <v>871</v>
      </c>
      <c r="G130" s="246" t="s">
        <v>308</v>
      </c>
      <c r="H130" s="247">
        <v>30</v>
      </c>
      <c r="I130" s="248"/>
      <c r="J130" s="247">
        <f t="shared" si="0"/>
        <v>0</v>
      </c>
      <c r="K130" s="249"/>
      <c r="L130" s="250"/>
      <c r="M130" s="251" t="s">
        <v>1</v>
      </c>
      <c r="N130" s="252" t="s">
        <v>40</v>
      </c>
      <c r="O130" s="75"/>
      <c r="P130" s="205">
        <f t="shared" si="1"/>
        <v>0</v>
      </c>
      <c r="Q130" s="205">
        <v>4.2000000000000002E-4</v>
      </c>
      <c r="R130" s="205">
        <f t="shared" si="2"/>
        <v>1.26E-2</v>
      </c>
      <c r="S130" s="205">
        <v>0</v>
      </c>
      <c r="T130" s="20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196</v>
      </c>
      <c r="AT130" s="207" t="s">
        <v>208</v>
      </c>
      <c r="AU130" s="207" t="s">
        <v>160</v>
      </c>
      <c r="AY130" s="17" t="s">
        <v>153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7" t="s">
        <v>160</v>
      </c>
      <c r="BK130" s="209">
        <f t="shared" si="9"/>
        <v>0</v>
      </c>
      <c r="BL130" s="17" t="s">
        <v>159</v>
      </c>
      <c r="BM130" s="207" t="s">
        <v>872</v>
      </c>
    </row>
    <row r="131" spans="1:65" s="2" customFormat="1" ht="24.15" customHeight="1">
      <c r="A131" s="34"/>
      <c r="B131" s="35"/>
      <c r="C131" s="196" t="s">
        <v>183</v>
      </c>
      <c r="D131" s="196" t="s">
        <v>155</v>
      </c>
      <c r="E131" s="197" t="s">
        <v>873</v>
      </c>
      <c r="F131" s="198" t="s">
        <v>874</v>
      </c>
      <c r="G131" s="199" t="s">
        <v>308</v>
      </c>
      <c r="H131" s="200">
        <v>30</v>
      </c>
      <c r="I131" s="201"/>
      <c r="J131" s="200">
        <f t="shared" si="0"/>
        <v>0</v>
      </c>
      <c r="K131" s="202"/>
      <c r="L131" s="39"/>
      <c r="M131" s="203" t="s">
        <v>1</v>
      </c>
      <c r="N131" s="204" t="s">
        <v>40</v>
      </c>
      <c r="O131" s="75"/>
      <c r="P131" s="205">
        <f t="shared" si="1"/>
        <v>0</v>
      </c>
      <c r="Q131" s="205">
        <v>0</v>
      </c>
      <c r="R131" s="205">
        <f t="shared" si="2"/>
        <v>0</v>
      </c>
      <c r="S131" s="205">
        <v>0</v>
      </c>
      <c r="T131" s="20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159</v>
      </c>
      <c r="AT131" s="207" t="s">
        <v>155</v>
      </c>
      <c r="AU131" s="207" t="s">
        <v>160</v>
      </c>
      <c r="AY131" s="17" t="s">
        <v>153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7" t="s">
        <v>160</v>
      </c>
      <c r="BK131" s="209">
        <f t="shared" si="9"/>
        <v>0</v>
      </c>
      <c r="BL131" s="17" t="s">
        <v>159</v>
      </c>
      <c r="BM131" s="207" t="s">
        <v>875</v>
      </c>
    </row>
    <row r="132" spans="1:65" s="2" customFormat="1" ht="21.75" customHeight="1">
      <c r="A132" s="34"/>
      <c r="B132" s="35"/>
      <c r="C132" s="243" t="s">
        <v>187</v>
      </c>
      <c r="D132" s="243" t="s">
        <v>208</v>
      </c>
      <c r="E132" s="244" t="s">
        <v>876</v>
      </c>
      <c r="F132" s="245" t="s">
        <v>877</v>
      </c>
      <c r="G132" s="246" t="s">
        <v>308</v>
      </c>
      <c r="H132" s="247">
        <v>30</v>
      </c>
      <c r="I132" s="248"/>
      <c r="J132" s="247">
        <f t="shared" si="0"/>
        <v>0</v>
      </c>
      <c r="K132" s="249"/>
      <c r="L132" s="250"/>
      <c r="M132" s="251" t="s">
        <v>1</v>
      </c>
      <c r="N132" s="252" t="s">
        <v>40</v>
      </c>
      <c r="O132" s="75"/>
      <c r="P132" s="205">
        <f t="shared" si="1"/>
        <v>0</v>
      </c>
      <c r="Q132" s="205">
        <v>9.3999999999999997E-4</v>
      </c>
      <c r="R132" s="205">
        <f t="shared" si="2"/>
        <v>2.8199999999999999E-2</v>
      </c>
      <c r="S132" s="205">
        <v>0</v>
      </c>
      <c r="T132" s="206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7" t="s">
        <v>196</v>
      </c>
      <c r="AT132" s="207" t="s">
        <v>208</v>
      </c>
      <c r="AU132" s="207" t="s">
        <v>160</v>
      </c>
      <c r="AY132" s="17" t="s">
        <v>153</v>
      </c>
      <c r="BE132" s="208">
        <f t="shared" si="4"/>
        <v>0</v>
      </c>
      <c r="BF132" s="208">
        <f t="shared" si="5"/>
        <v>0</v>
      </c>
      <c r="BG132" s="208">
        <f t="shared" si="6"/>
        <v>0</v>
      </c>
      <c r="BH132" s="208">
        <f t="shared" si="7"/>
        <v>0</v>
      </c>
      <c r="BI132" s="208">
        <f t="shared" si="8"/>
        <v>0</v>
      </c>
      <c r="BJ132" s="17" t="s">
        <v>160</v>
      </c>
      <c r="BK132" s="209">
        <f t="shared" si="9"/>
        <v>0</v>
      </c>
      <c r="BL132" s="17" t="s">
        <v>159</v>
      </c>
      <c r="BM132" s="207" t="s">
        <v>878</v>
      </c>
    </row>
    <row r="133" spans="1:65" s="12" customFormat="1" ht="25.95" customHeight="1">
      <c r="B133" s="181"/>
      <c r="C133" s="182"/>
      <c r="D133" s="183" t="s">
        <v>73</v>
      </c>
      <c r="E133" s="184" t="s">
        <v>785</v>
      </c>
      <c r="F133" s="184" t="s">
        <v>879</v>
      </c>
      <c r="G133" s="182"/>
      <c r="H133" s="182"/>
      <c r="I133" s="185"/>
      <c r="J133" s="168">
        <f>BK133</f>
        <v>0</v>
      </c>
      <c r="K133" s="182"/>
      <c r="L133" s="186"/>
      <c r="M133" s="187"/>
      <c r="N133" s="188"/>
      <c r="O133" s="188"/>
      <c r="P133" s="189">
        <f>SUM(P134:P144)</f>
        <v>0</v>
      </c>
      <c r="Q133" s="188"/>
      <c r="R133" s="189">
        <f>SUM(R134:R144)</f>
        <v>0.30499999999999999</v>
      </c>
      <c r="S133" s="188"/>
      <c r="T133" s="190">
        <f>SUM(T134:T144)</f>
        <v>0</v>
      </c>
      <c r="AR133" s="191" t="s">
        <v>82</v>
      </c>
      <c r="AT133" s="192" t="s">
        <v>73</v>
      </c>
      <c r="AU133" s="192" t="s">
        <v>74</v>
      </c>
      <c r="AY133" s="191" t="s">
        <v>153</v>
      </c>
      <c r="BK133" s="193">
        <f>SUM(BK134:BK144)</f>
        <v>0</v>
      </c>
    </row>
    <row r="134" spans="1:65" s="2" customFormat="1" ht="24.15" customHeight="1">
      <c r="A134" s="34"/>
      <c r="B134" s="35"/>
      <c r="C134" s="196" t="s">
        <v>192</v>
      </c>
      <c r="D134" s="196" t="s">
        <v>155</v>
      </c>
      <c r="E134" s="197" t="s">
        <v>880</v>
      </c>
      <c r="F134" s="198" t="s">
        <v>881</v>
      </c>
      <c r="G134" s="199" t="s">
        <v>882</v>
      </c>
      <c r="H134" s="200">
        <v>2.5000000000000001E-2</v>
      </c>
      <c r="I134" s="201"/>
      <c r="J134" s="200">
        <f t="shared" ref="J134:J144" si="10">ROUND(I134*H134,3)</f>
        <v>0</v>
      </c>
      <c r="K134" s="202"/>
      <c r="L134" s="39"/>
      <c r="M134" s="203" t="s">
        <v>1</v>
      </c>
      <c r="N134" s="204" t="s">
        <v>40</v>
      </c>
      <c r="O134" s="75"/>
      <c r="P134" s="205">
        <f t="shared" ref="P134:P144" si="11">O134*H134</f>
        <v>0</v>
      </c>
      <c r="Q134" s="205">
        <v>0</v>
      </c>
      <c r="R134" s="205">
        <f t="shared" ref="R134:R144" si="12">Q134*H134</f>
        <v>0</v>
      </c>
      <c r="S134" s="205">
        <v>0</v>
      </c>
      <c r="T134" s="206">
        <f t="shared" ref="T134:T144" si="13"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514</v>
      </c>
      <c r="AT134" s="207" t="s">
        <v>155</v>
      </c>
      <c r="AU134" s="207" t="s">
        <v>82</v>
      </c>
      <c r="AY134" s="17" t="s">
        <v>153</v>
      </c>
      <c r="BE134" s="208">
        <f t="shared" ref="BE134:BE144" si="14">IF(N134="základná",J134,0)</f>
        <v>0</v>
      </c>
      <c r="BF134" s="208">
        <f t="shared" ref="BF134:BF144" si="15">IF(N134="znížená",J134,0)</f>
        <v>0</v>
      </c>
      <c r="BG134" s="208">
        <f t="shared" ref="BG134:BG144" si="16">IF(N134="zákl. prenesená",J134,0)</f>
        <v>0</v>
      </c>
      <c r="BH134" s="208">
        <f t="shared" ref="BH134:BH144" si="17">IF(N134="zníž. prenesená",J134,0)</f>
        <v>0</v>
      </c>
      <c r="BI134" s="208">
        <f t="shared" ref="BI134:BI144" si="18">IF(N134="nulová",J134,0)</f>
        <v>0</v>
      </c>
      <c r="BJ134" s="17" t="s">
        <v>160</v>
      </c>
      <c r="BK134" s="209">
        <f t="shared" ref="BK134:BK144" si="19">ROUND(I134*H134,3)</f>
        <v>0</v>
      </c>
      <c r="BL134" s="17" t="s">
        <v>514</v>
      </c>
      <c r="BM134" s="207" t="s">
        <v>883</v>
      </c>
    </row>
    <row r="135" spans="1:65" s="2" customFormat="1" ht="24.15" customHeight="1">
      <c r="A135" s="34"/>
      <c r="B135" s="35"/>
      <c r="C135" s="196" t="s">
        <v>196</v>
      </c>
      <c r="D135" s="196" t="s">
        <v>155</v>
      </c>
      <c r="E135" s="197" t="s">
        <v>884</v>
      </c>
      <c r="F135" s="198" t="s">
        <v>885</v>
      </c>
      <c r="G135" s="199" t="s">
        <v>308</v>
      </c>
      <c r="H135" s="200">
        <v>3</v>
      </c>
      <c r="I135" s="201"/>
      <c r="J135" s="200">
        <f t="shared" si="10"/>
        <v>0</v>
      </c>
      <c r="K135" s="202"/>
      <c r="L135" s="39"/>
      <c r="M135" s="203" t="s">
        <v>1</v>
      </c>
      <c r="N135" s="204" t="s">
        <v>40</v>
      </c>
      <c r="O135" s="75"/>
      <c r="P135" s="205">
        <f t="shared" si="11"/>
        <v>0</v>
      </c>
      <c r="Q135" s="205">
        <v>0</v>
      </c>
      <c r="R135" s="205">
        <f t="shared" si="12"/>
        <v>0</v>
      </c>
      <c r="S135" s="205">
        <v>0</v>
      </c>
      <c r="T135" s="206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514</v>
      </c>
      <c r="AT135" s="207" t="s">
        <v>155</v>
      </c>
      <c r="AU135" s="207" t="s">
        <v>82</v>
      </c>
      <c r="AY135" s="17" t="s">
        <v>153</v>
      </c>
      <c r="BE135" s="208">
        <f t="shared" si="14"/>
        <v>0</v>
      </c>
      <c r="BF135" s="208">
        <f t="shared" si="15"/>
        <v>0</v>
      </c>
      <c r="BG135" s="208">
        <f t="shared" si="16"/>
        <v>0</v>
      </c>
      <c r="BH135" s="208">
        <f t="shared" si="17"/>
        <v>0</v>
      </c>
      <c r="BI135" s="208">
        <f t="shared" si="18"/>
        <v>0</v>
      </c>
      <c r="BJ135" s="17" t="s">
        <v>160</v>
      </c>
      <c r="BK135" s="209">
        <f t="shared" si="19"/>
        <v>0</v>
      </c>
      <c r="BL135" s="17" t="s">
        <v>514</v>
      </c>
      <c r="BM135" s="207" t="s">
        <v>886</v>
      </c>
    </row>
    <row r="136" spans="1:65" s="2" customFormat="1" ht="33" customHeight="1">
      <c r="A136" s="34"/>
      <c r="B136" s="35"/>
      <c r="C136" s="196" t="s">
        <v>201</v>
      </c>
      <c r="D136" s="196" t="s">
        <v>155</v>
      </c>
      <c r="E136" s="197" t="s">
        <v>887</v>
      </c>
      <c r="F136" s="198" t="s">
        <v>888</v>
      </c>
      <c r="G136" s="199" t="s">
        <v>308</v>
      </c>
      <c r="H136" s="200">
        <v>3</v>
      </c>
      <c r="I136" s="201"/>
      <c r="J136" s="200">
        <f t="shared" si="10"/>
        <v>0</v>
      </c>
      <c r="K136" s="202"/>
      <c r="L136" s="39"/>
      <c r="M136" s="203" t="s">
        <v>1</v>
      </c>
      <c r="N136" s="204" t="s">
        <v>40</v>
      </c>
      <c r="O136" s="75"/>
      <c r="P136" s="205">
        <f t="shared" si="11"/>
        <v>0</v>
      </c>
      <c r="Q136" s="205">
        <v>0</v>
      </c>
      <c r="R136" s="205">
        <f t="shared" si="12"/>
        <v>0</v>
      </c>
      <c r="S136" s="205">
        <v>0</v>
      </c>
      <c r="T136" s="206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514</v>
      </c>
      <c r="AT136" s="207" t="s">
        <v>155</v>
      </c>
      <c r="AU136" s="207" t="s">
        <v>82</v>
      </c>
      <c r="AY136" s="17" t="s">
        <v>153</v>
      </c>
      <c r="BE136" s="208">
        <f t="shared" si="14"/>
        <v>0</v>
      </c>
      <c r="BF136" s="208">
        <f t="shared" si="15"/>
        <v>0</v>
      </c>
      <c r="BG136" s="208">
        <f t="shared" si="16"/>
        <v>0</v>
      </c>
      <c r="BH136" s="208">
        <f t="shared" si="17"/>
        <v>0</v>
      </c>
      <c r="BI136" s="208">
        <f t="shared" si="18"/>
        <v>0</v>
      </c>
      <c r="BJ136" s="17" t="s">
        <v>160</v>
      </c>
      <c r="BK136" s="209">
        <f t="shared" si="19"/>
        <v>0</v>
      </c>
      <c r="BL136" s="17" t="s">
        <v>514</v>
      </c>
      <c r="BM136" s="207" t="s">
        <v>889</v>
      </c>
    </row>
    <row r="137" spans="1:65" s="2" customFormat="1" ht="16.5" customHeight="1">
      <c r="A137" s="34"/>
      <c r="B137" s="35"/>
      <c r="C137" s="243" t="s">
        <v>207</v>
      </c>
      <c r="D137" s="243" t="s">
        <v>208</v>
      </c>
      <c r="E137" s="244" t="s">
        <v>890</v>
      </c>
      <c r="F137" s="245" t="s">
        <v>891</v>
      </c>
      <c r="G137" s="246" t="s">
        <v>266</v>
      </c>
      <c r="H137" s="247">
        <v>0.30499999999999999</v>
      </c>
      <c r="I137" s="248"/>
      <c r="J137" s="247">
        <f t="shared" si="10"/>
        <v>0</v>
      </c>
      <c r="K137" s="249"/>
      <c r="L137" s="250"/>
      <c r="M137" s="251" t="s">
        <v>1</v>
      </c>
      <c r="N137" s="252" t="s">
        <v>40</v>
      </c>
      <c r="O137" s="75"/>
      <c r="P137" s="205">
        <f t="shared" si="11"/>
        <v>0</v>
      </c>
      <c r="Q137" s="205">
        <v>1</v>
      </c>
      <c r="R137" s="205">
        <f t="shared" si="12"/>
        <v>0.30499999999999999</v>
      </c>
      <c r="S137" s="205">
        <v>0</v>
      </c>
      <c r="T137" s="206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892</v>
      </c>
      <c r="AT137" s="207" t="s">
        <v>208</v>
      </c>
      <c r="AU137" s="207" t="s">
        <v>82</v>
      </c>
      <c r="AY137" s="17" t="s">
        <v>153</v>
      </c>
      <c r="BE137" s="208">
        <f t="shared" si="14"/>
        <v>0</v>
      </c>
      <c r="BF137" s="208">
        <f t="shared" si="15"/>
        <v>0</v>
      </c>
      <c r="BG137" s="208">
        <f t="shared" si="16"/>
        <v>0</v>
      </c>
      <c r="BH137" s="208">
        <f t="shared" si="17"/>
        <v>0</v>
      </c>
      <c r="BI137" s="208">
        <f t="shared" si="18"/>
        <v>0</v>
      </c>
      <c r="BJ137" s="17" t="s">
        <v>160</v>
      </c>
      <c r="BK137" s="209">
        <f t="shared" si="19"/>
        <v>0</v>
      </c>
      <c r="BL137" s="17" t="s">
        <v>892</v>
      </c>
      <c r="BM137" s="207" t="s">
        <v>893</v>
      </c>
    </row>
    <row r="138" spans="1:65" s="2" customFormat="1" ht="24.15" customHeight="1">
      <c r="A138" s="34"/>
      <c r="B138" s="35"/>
      <c r="C138" s="196" t="s">
        <v>213</v>
      </c>
      <c r="D138" s="196" t="s">
        <v>155</v>
      </c>
      <c r="E138" s="197" t="s">
        <v>894</v>
      </c>
      <c r="F138" s="198" t="s">
        <v>895</v>
      </c>
      <c r="G138" s="199" t="s">
        <v>308</v>
      </c>
      <c r="H138" s="200">
        <v>1</v>
      </c>
      <c r="I138" s="201"/>
      <c r="J138" s="200">
        <f t="shared" si="10"/>
        <v>0</v>
      </c>
      <c r="K138" s="202"/>
      <c r="L138" s="39"/>
      <c r="M138" s="203" t="s">
        <v>1</v>
      </c>
      <c r="N138" s="204" t="s">
        <v>40</v>
      </c>
      <c r="O138" s="75"/>
      <c r="P138" s="205">
        <f t="shared" si="11"/>
        <v>0</v>
      </c>
      <c r="Q138" s="205">
        <v>0</v>
      </c>
      <c r="R138" s="205">
        <f t="shared" si="12"/>
        <v>0</v>
      </c>
      <c r="S138" s="205">
        <v>0</v>
      </c>
      <c r="T138" s="206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514</v>
      </c>
      <c r="AT138" s="207" t="s">
        <v>155</v>
      </c>
      <c r="AU138" s="207" t="s">
        <v>82</v>
      </c>
      <c r="AY138" s="17" t="s">
        <v>153</v>
      </c>
      <c r="BE138" s="208">
        <f t="shared" si="14"/>
        <v>0</v>
      </c>
      <c r="BF138" s="208">
        <f t="shared" si="15"/>
        <v>0</v>
      </c>
      <c r="BG138" s="208">
        <f t="shared" si="16"/>
        <v>0</v>
      </c>
      <c r="BH138" s="208">
        <f t="shared" si="17"/>
        <v>0</v>
      </c>
      <c r="BI138" s="208">
        <f t="shared" si="18"/>
        <v>0</v>
      </c>
      <c r="BJ138" s="17" t="s">
        <v>160</v>
      </c>
      <c r="BK138" s="209">
        <f t="shared" si="19"/>
        <v>0</v>
      </c>
      <c r="BL138" s="17" t="s">
        <v>514</v>
      </c>
      <c r="BM138" s="207" t="s">
        <v>896</v>
      </c>
    </row>
    <row r="139" spans="1:65" s="2" customFormat="1" ht="16.5" customHeight="1">
      <c r="A139" s="34"/>
      <c r="B139" s="35"/>
      <c r="C139" s="243" t="s">
        <v>218</v>
      </c>
      <c r="D139" s="243" t="s">
        <v>208</v>
      </c>
      <c r="E139" s="244" t="s">
        <v>897</v>
      </c>
      <c r="F139" s="245" t="s">
        <v>898</v>
      </c>
      <c r="G139" s="246" t="s">
        <v>208</v>
      </c>
      <c r="H139" s="247">
        <v>1</v>
      </c>
      <c r="I139" s="248"/>
      <c r="J139" s="247">
        <f t="shared" si="10"/>
        <v>0</v>
      </c>
      <c r="K139" s="249"/>
      <c r="L139" s="250"/>
      <c r="M139" s="251" t="s">
        <v>1</v>
      </c>
      <c r="N139" s="252" t="s">
        <v>40</v>
      </c>
      <c r="O139" s="75"/>
      <c r="P139" s="205">
        <f t="shared" si="11"/>
        <v>0</v>
      </c>
      <c r="Q139" s="205">
        <v>0</v>
      </c>
      <c r="R139" s="205">
        <f t="shared" si="12"/>
        <v>0</v>
      </c>
      <c r="S139" s="205">
        <v>0</v>
      </c>
      <c r="T139" s="206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892</v>
      </c>
      <c r="AT139" s="207" t="s">
        <v>208</v>
      </c>
      <c r="AU139" s="207" t="s">
        <v>82</v>
      </c>
      <c r="AY139" s="17" t="s">
        <v>153</v>
      </c>
      <c r="BE139" s="208">
        <f t="shared" si="14"/>
        <v>0</v>
      </c>
      <c r="BF139" s="208">
        <f t="shared" si="15"/>
        <v>0</v>
      </c>
      <c r="BG139" s="208">
        <f t="shared" si="16"/>
        <v>0</v>
      </c>
      <c r="BH139" s="208">
        <f t="shared" si="17"/>
        <v>0</v>
      </c>
      <c r="BI139" s="208">
        <f t="shared" si="18"/>
        <v>0</v>
      </c>
      <c r="BJ139" s="17" t="s">
        <v>160</v>
      </c>
      <c r="BK139" s="209">
        <f t="shared" si="19"/>
        <v>0</v>
      </c>
      <c r="BL139" s="17" t="s">
        <v>892</v>
      </c>
      <c r="BM139" s="207" t="s">
        <v>899</v>
      </c>
    </row>
    <row r="140" spans="1:65" s="2" customFormat="1" ht="33" customHeight="1">
      <c r="A140" s="34"/>
      <c r="B140" s="35"/>
      <c r="C140" s="196" t="s">
        <v>224</v>
      </c>
      <c r="D140" s="196" t="s">
        <v>155</v>
      </c>
      <c r="E140" s="197" t="s">
        <v>900</v>
      </c>
      <c r="F140" s="198" t="s">
        <v>901</v>
      </c>
      <c r="G140" s="199" t="s">
        <v>308</v>
      </c>
      <c r="H140" s="200">
        <v>3</v>
      </c>
      <c r="I140" s="201"/>
      <c r="J140" s="200">
        <f t="shared" si="10"/>
        <v>0</v>
      </c>
      <c r="K140" s="202"/>
      <c r="L140" s="39"/>
      <c r="M140" s="203" t="s">
        <v>1</v>
      </c>
      <c r="N140" s="204" t="s">
        <v>40</v>
      </c>
      <c r="O140" s="75"/>
      <c r="P140" s="205">
        <f t="shared" si="11"/>
        <v>0</v>
      </c>
      <c r="Q140" s="205">
        <v>0</v>
      </c>
      <c r="R140" s="205">
        <f t="shared" si="12"/>
        <v>0</v>
      </c>
      <c r="S140" s="205">
        <v>0</v>
      </c>
      <c r="T140" s="206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514</v>
      </c>
      <c r="AT140" s="207" t="s">
        <v>155</v>
      </c>
      <c r="AU140" s="207" t="s">
        <v>82</v>
      </c>
      <c r="AY140" s="17" t="s">
        <v>153</v>
      </c>
      <c r="BE140" s="208">
        <f t="shared" si="14"/>
        <v>0</v>
      </c>
      <c r="BF140" s="208">
        <f t="shared" si="15"/>
        <v>0</v>
      </c>
      <c r="BG140" s="208">
        <f t="shared" si="16"/>
        <v>0</v>
      </c>
      <c r="BH140" s="208">
        <f t="shared" si="17"/>
        <v>0</v>
      </c>
      <c r="BI140" s="208">
        <f t="shared" si="18"/>
        <v>0</v>
      </c>
      <c r="BJ140" s="17" t="s">
        <v>160</v>
      </c>
      <c r="BK140" s="209">
        <f t="shared" si="19"/>
        <v>0</v>
      </c>
      <c r="BL140" s="17" t="s">
        <v>514</v>
      </c>
      <c r="BM140" s="207" t="s">
        <v>902</v>
      </c>
    </row>
    <row r="141" spans="1:65" s="2" customFormat="1" ht="16.5" customHeight="1">
      <c r="A141" s="34"/>
      <c r="B141" s="35"/>
      <c r="C141" s="243" t="s">
        <v>230</v>
      </c>
      <c r="D141" s="243" t="s">
        <v>208</v>
      </c>
      <c r="E141" s="244" t="s">
        <v>903</v>
      </c>
      <c r="F141" s="245" t="s">
        <v>904</v>
      </c>
      <c r="G141" s="246" t="s">
        <v>308</v>
      </c>
      <c r="H141" s="247">
        <v>3</v>
      </c>
      <c r="I141" s="248"/>
      <c r="J141" s="247">
        <f t="shared" si="10"/>
        <v>0</v>
      </c>
      <c r="K141" s="249"/>
      <c r="L141" s="250"/>
      <c r="M141" s="251" t="s">
        <v>1</v>
      </c>
      <c r="N141" s="252" t="s">
        <v>40</v>
      </c>
      <c r="O141" s="75"/>
      <c r="P141" s="205">
        <f t="shared" si="11"/>
        <v>0</v>
      </c>
      <c r="Q141" s="205">
        <v>0</v>
      </c>
      <c r="R141" s="205">
        <f t="shared" si="12"/>
        <v>0</v>
      </c>
      <c r="S141" s="205">
        <v>0</v>
      </c>
      <c r="T141" s="206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892</v>
      </c>
      <c r="AT141" s="207" t="s">
        <v>208</v>
      </c>
      <c r="AU141" s="207" t="s">
        <v>82</v>
      </c>
      <c r="AY141" s="17" t="s">
        <v>153</v>
      </c>
      <c r="BE141" s="208">
        <f t="shared" si="14"/>
        <v>0</v>
      </c>
      <c r="BF141" s="208">
        <f t="shared" si="15"/>
        <v>0</v>
      </c>
      <c r="BG141" s="208">
        <f t="shared" si="16"/>
        <v>0</v>
      </c>
      <c r="BH141" s="208">
        <f t="shared" si="17"/>
        <v>0</v>
      </c>
      <c r="BI141" s="208">
        <f t="shared" si="18"/>
        <v>0</v>
      </c>
      <c r="BJ141" s="17" t="s">
        <v>160</v>
      </c>
      <c r="BK141" s="209">
        <f t="shared" si="19"/>
        <v>0</v>
      </c>
      <c r="BL141" s="17" t="s">
        <v>892</v>
      </c>
      <c r="BM141" s="207" t="s">
        <v>905</v>
      </c>
    </row>
    <row r="142" spans="1:65" s="2" customFormat="1" ht="33" customHeight="1">
      <c r="A142" s="34"/>
      <c r="B142" s="35"/>
      <c r="C142" s="196" t="s">
        <v>237</v>
      </c>
      <c r="D142" s="196" t="s">
        <v>155</v>
      </c>
      <c r="E142" s="197" t="s">
        <v>906</v>
      </c>
      <c r="F142" s="198" t="s">
        <v>907</v>
      </c>
      <c r="G142" s="199" t="s">
        <v>308</v>
      </c>
      <c r="H142" s="200">
        <v>3</v>
      </c>
      <c r="I142" s="201"/>
      <c r="J142" s="200">
        <f t="shared" si="10"/>
        <v>0</v>
      </c>
      <c r="K142" s="202"/>
      <c r="L142" s="39"/>
      <c r="M142" s="203" t="s">
        <v>1</v>
      </c>
      <c r="N142" s="204" t="s">
        <v>40</v>
      </c>
      <c r="O142" s="75"/>
      <c r="P142" s="205">
        <f t="shared" si="11"/>
        <v>0</v>
      </c>
      <c r="Q142" s="205">
        <v>0</v>
      </c>
      <c r="R142" s="205">
        <f t="shared" si="12"/>
        <v>0</v>
      </c>
      <c r="S142" s="205">
        <v>0</v>
      </c>
      <c r="T142" s="206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514</v>
      </c>
      <c r="AT142" s="207" t="s">
        <v>155</v>
      </c>
      <c r="AU142" s="207" t="s">
        <v>82</v>
      </c>
      <c r="AY142" s="17" t="s">
        <v>153</v>
      </c>
      <c r="BE142" s="208">
        <f t="shared" si="14"/>
        <v>0</v>
      </c>
      <c r="BF142" s="208">
        <f t="shared" si="15"/>
        <v>0</v>
      </c>
      <c r="BG142" s="208">
        <f t="shared" si="16"/>
        <v>0</v>
      </c>
      <c r="BH142" s="208">
        <f t="shared" si="17"/>
        <v>0</v>
      </c>
      <c r="BI142" s="208">
        <f t="shared" si="18"/>
        <v>0</v>
      </c>
      <c r="BJ142" s="17" t="s">
        <v>160</v>
      </c>
      <c r="BK142" s="209">
        <f t="shared" si="19"/>
        <v>0</v>
      </c>
      <c r="BL142" s="17" t="s">
        <v>514</v>
      </c>
      <c r="BM142" s="207" t="s">
        <v>908</v>
      </c>
    </row>
    <row r="143" spans="1:65" s="2" customFormat="1" ht="33" customHeight="1">
      <c r="A143" s="34"/>
      <c r="B143" s="35"/>
      <c r="C143" s="196" t="s">
        <v>241</v>
      </c>
      <c r="D143" s="196" t="s">
        <v>155</v>
      </c>
      <c r="E143" s="197" t="s">
        <v>909</v>
      </c>
      <c r="F143" s="198" t="s">
        <v>910</v>
      </c>
      <c r="G143" s="199" t="s">
        <v>233</v>
      </c>
      <c r="H143" s="200">
        <v>0.5</v>
      </c>
      <c r="I143" s="201"/>
      <c r="J143" s="200">
        <f t="shared" si="10"/>
        <v>0</v>
      </c>
      <c r="K143" s="202"/>
      <c r="L143" s="39"/>
      <c r="M143" s="203" t="s">
        <v>1</v>
      </c>
      <c r="N143" s="204" t="s">
        <v>40</v>
      </c>
      <c r="O143" s="75"/>
      <c r="P143" s="205">
        <f t="shared" si="11"/>
        <v>0</v>
      </c>
      <c r="Q143" s="205">
        <v>0</v>
      </c>
      <c r="R143" s="205">
        <f t="shared" si="12"/>
        <v>0</v>
      </c>
      <c r="S143" s="205">
        <v>0</v>
      </c>
      <c r="T143" s="206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514</v>
      </c>
      <c r="AT143" s="207" t="s">
        <v>155</v>
      </c>
      <c r="AU143" s="207" t="s">
        <v>82</v>
      </c>
      <c r="AY143" s="17" t="s">
        <v>153</v>
      </c>
      <c r="BE143" s="208">
        <f t="shared" si="14"/>
        <v>0</v>
      </c>
      <c r="BF143" s="208">
        <f t="shared" si="15"/>
        <v>0</v>
      </c>
      <c r="BG143" s="208">
        <f t="shared" si="16"/>
        <v>0</v>
      </c>
      <c r="BH143" s="208">
        <f t="shared" si="17"/>
        <v>0</v>
      </c>
      <c r="BI143" s="208">
        <f t="shared" si="18"/>
        <v>0</v>
      </c>
      <c r="BJ143" s="17" t="s">
        <v>160</v>
      </c>
      <c r="BK143" s="209">
        <f t="shared" si="19"/>
        <v>0</v>
      </c>
      <c r="BL143" s="17" t="s">
        <v>514</v>
      </c>
      <c r="BM143" s="207" t="s">
        <v>911</v>
      </c>
    </row>
    <row r="144" spans="1:65" s="2" customFormat="1" ht="16.5" customHeight="1">
      <c r="A144" s="34"/>
      <c r="B144" s="35"/>
      <c r="C144" s="196" t="s">
        <v>246</v>
      </c>
      <c r="D144" s="196" t="s">
        <v>155</v>
      </c>
      <c r="E144" s="197" t="s">
        <v>912</v>
      </c>
      <c r="F144" s="198" t="s">
        <v>913</v>
      </c>
      <c r="G144" s="199" t="s">
        <v>359</v>
      </c>
      <c r="H144" s="201"/>
      <c r="I144" s="201"/>
      <c r="J144" s="200">
        <f t="shared" si="10"/>
        <v>0</v>
      </c>
      <c r="K144" s="202"/>
      <c r="L144" s="39"/>
      <c r="M144" s="203" t="s">
        <v>1</v>
      </c>
      <c r="N144" s="204" t="s">
        <v>40</v>
      </c>
      <c r="O144" s="75"/>
      <c r="P144" s="205">
        <f t="shared" si="11"/>
        <v>0</v>
      </c>
      <c r="Q144" s="205">
        <v>0</v>
      </c>
      <c r="R144" s="205">
        <f t="shared" si="12"/>
        <v>0</v>
      </c>
      <c r="S144" s="205">
        <v>0</v>
      </c>
      <c r="T144" s="206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514</v>
      </c>
      <c r="AT144" s="207" t="s">
        <v>155</v>
      </c>
      <c r="AU144" s="207" t="s">
        <v>82</v>
      </c>
      <c r="AY144" s="17" t="s">
        <v>153</v>
      </c>
      <c r="BE144" s="208">
        <f t="shared" si="14"/>
        <v>0</v>
      </c>
      <c r="BF144" s="208">
        <f t="shared" si="15"/>
        <v>0</v>
      </c>
      <c r="BG144" s="208">
        <f t="shared" si="16"/>
        <v>0</v>
      </c>
      <c r="BH144" s="208">
        <f t="shared" si="17"/>
        <v>0</v>
      </c>
      <c r="BI144" s="208">
        <f t="shared" si="18"/>
        <v>0</v>
      </c>
      <c r="BJ144" s="17" t="s">
        <v>160</v>
      </c>
      <c r="BK144" s="209">
        <f t="shared" si="19"/>
        <v>0</v>
      </c>
      <c r="BL144" s="17" t="s">
        <v>514</v>
      </c>
      <c r="BM144" s="207" t="s">
        <v>914</v>
      </c>
    </row>
    <row r="145" spans="1:65" s="12" customFormat="1" ht="25.95" customHeight="1">
      <c r="B145" s="181"/>
      <c r="C145" s="182"/>
      <c r="D145" s="183" t="s">
        <v>73</v>
      </c>
      <c r="E145" s="184" t="s">
        <v>323</v>
      </c>
      <c r="F145" s="184" t="s">
        <v>915</v>
      </c>
      <c r="G145" s="182"/>
      <c r="H145" s="182"/>
      <c r="I145" s="185"/>
      <c r="J145" s="168">
        <f>BK145</f>
        <v>0</v>
      </c>
      <c r="K145" s="182"/>
      <c r="L145" s="186"/>
      <c r="M145" s="187"/>
      <c r="N145" s="188"/>
      <c r="O145" s="188"/>
      <c r="P145" s="189">
        <f>P146</f>
        <v>0</v>
      </c>
      <c r="Q145" s="188"/>
      <c r="R145" s="189">
        <f>R146</f>
        <v>2.7629999999999998E-2</v>
      </c>
      <c r="S145" s="188"/>
      <c r="T145" s="190">
        <f>T146</f>
        <v>0</v>
      </c>
      <c r="AR145" s="191" t="s">
        <v>160</v>
      </c>
      <c r="AT145" s="192" t="s">
        <v>73</v>
      </c>
      <c r="AU145" s="192" t="s">
        <v>74</v>
      </c>
      <c r="AY145" s="191" t="s">
        <v>153</v>
      </c>
      <c r="BK145" s="193">
        <f>BK146</f>
        <v>0</v>
      </c>
    </row>
    <row r="146" spans="1:65" s="12" customFormat="1" ht="22.8" customHeight="1">
      <c r="B146" s="181"/>
      <c r="C146" s="182"/>
      <c r="D146" s="183" t="s">
        <v>73</v>
      </c>
      <c r="E146" s="194" t="s">
        <v>916</v>
      </c>
      <c r="F146" s="194" t="s">
        <v>917</v>
      </c>
      <c r="G146" s="182"/>
      <c r="H146" s="182"/>
      <c r="I146" s="185"/>
      <c r="J146" s="195">
        <f>BK146</f>
        <v>0</v>
      </c>
      <c r="K146" s="182"/>
      <c r="L146" s="186"/>
      <c r="M146" s="187"/>
      <c r="N146" s="188"/>
      <c r="O146" s="188"/>
      <c r="P146" s="189">
        <f>SUM(P147:P156)</f>
        <v>0</v>
      </c>
      <c r="Q146" s="188"/>
      <c r="R146" s="189">
        <f>SUM(R147:R156)</f>
        <v>2.7629999999999998E-2</v>
      </c>
      <c r="S146" s="188"/>
      <c r="T146" s="190">
        <f>SUM(T147:T156)</f>
        <v>0</v>
      </c>
      <c r="AR146" s="191" t="s">
        <v>160</v>
      </c>
      <c r="AT146" s="192" t="s">
        <v>73</v>
      </c>
      <c r="AU146" s="192" t="s">
        <v>82</v>
      </c>
      <c r="AY146" s="191" t="s">
        <v>153</v>
      </c>
      <c r="BK146" s="193">
        <f>SUM(BK147:BK156)</f>
        <v>0</v>
      </c>
    </row>
    <row r="147" spans="1:65" s="2" customFormat="1" ht="24.15" customHeight="1">
      <c r="A147" s="34"/>
      <c r="B147" s="35"/>
      <c r="C147" s="196" t="s">
        <v>251</v>
      </c>
      <c r="D147" s="196" t="s">
        <v>155</v>
      </c>
      <c r="E147" s="197" t="s">
        <v>918</v>
      </c>
      <c r="F147" s="198" t="s">
        <v>919</v>
      </c>
      <c r="G147" s="199" t="s">
        <v>308</v>
      </c>
      <c r="H147" s="200">
        <v>10</v>
      </c>
      <c r="I147" s="201"/>
      <c r="J147" s="200">
        <f t="shared" ref="J147:J156" si="20">ROUND(I147*H147,3)</f>
        <v>0</v>
      </c>
      <c r="K147" s="202"/>
      <c r="L147" s="39"/>
      <c r="M147" s="203" t="s">
        <v>1</v>
      </c>
      <c r="N147" s="204" t="s">
        <v>40</v>
      </c>
      <c r="O147" s="75"/>
      <c r="P147" s="205">
        <f t="shared" ref="P147:P156" si="21">O147*H147</f>
        <v>0</v>
      </c>
      <c r="Q147" s="205">
        <v>0</v>
      </c>
      <c r="R147" s="205">
        <f t="shared" ref="R147:R156" si="22">Q147*H147</f>
        <v>0</v>
      </c>
      <c r="S147" s="205">
        <v>0</v>
      </c>
      <c r="T147" s="206">
        <f t="shared" ref="T147:T156" si="23"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241</v>
      </c>
      <c r="AT147" s="207" t="s">
        <v>155</v>
      </c>
      <c r="AU147" s="207" t="s">
        <v>160</v>
      </c>
      <c r="AY147" s="17" t="s">
        <v>153</v>
      </c>
      <c r="BE147" s="208">
        <f t="shared" ref="BE147:BE156" si="24">IF(N147="základná",J147,0)</f>
        <v>0</v>
      </c>
      <c r="BF147" s="208">
        <f t="shared" ref="BF147:BF156" si="25">IF(N147="znížená",J147,0)</f>
        <v>0</v>
      </c>
      <c r="BG147" s="208">
        <f t="shared" ref="BG147:BG156" si="26">IF(N147="zákl. prenesená",J147,0)</f>
        <v>0</v>
      </c>
      <c r="BH147" s="208">
        <f t="shared" ref="BH147:BH156" si="27">IF(N147="zníž. prenesená",J147,0)</f>
        <v>0</v>
      </c>
      <c r="BI147" s="208">
        <f t="shared" ref="BI147:BI156" si="28">IF(N147="nulová",J147,0)</f>
        <v>0</v>
      </c>
      <c r="BJ147" s="17" t="s">
        <v>160</v>
      </c>
      <c r="BK147" s="209">
        <f t="shared" ref="BK147:BK156" si="29">ROUND(I147*H147,3)</f>
        <v>0</v>
      </c>
      <c r="BL147" s="17" t="s">
        <v>241</v>
      </c>
      <c r="BM147" s="207" t="s">
        <v>920</v>
      </c>
    </row>
    <row r="148" spans="1:65" s="2" customFormat="1" ht="16.5" customHeight="1">
      <c r="A148" s="34"/>
      <c r="B148" s="35"/>
      <c r="C148" s="243" t="s">
        <v>259</v>
      </c>
      <c r="D148" s="243" t="s">
        <v>208</v>
      </c>
      <c r="E148" s="244" t="s">
        <v>921</v>
      </c>
      <c r="F148" s="245" t="s">
        <v>922</v>
      </c>
      <c r="G148" s="246" t="s">
        <v>308</v>
      </c>
      <c r="H148" s="247">
        <v>10</v>
      </c>
      <c r="I148" s="248"/>
      <c r="J148" s="247">
        <f t="shared" si="20"/>
        <v>0</v>
      </c>
      <c r="K148" s="249"/>
      <c r="L148" s="250"/>
      <c r="M148" s="251" t="s">
        <v>1</v>
      </c>
      <c r="N148" s="252" t="s">
        <v>40</v>
      </c>
      <c r="O148" s="75"/>
      <c r="P148" s="205">
        <f t="shared" si="21"/>
        <v>0</v>
      </c>
      <c r="Q148" s="205">
        <v>2.0000000000000002E-5</v>
      </c>
      <c r="R148" s="205">
        <f t="shared" si="22"/>
        <v>2.0000000000000001E-4</v>
      </c>
      <c r="S148" s="205">
        <v>0</v>
      </c>
      <c r="T148" s="206">
        <f t="shared" si="2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7" t="s">
        <v>334</v>
      </c>
      <c r="AT148" s="207" t="s">
        <v>208</v>
      </c>
      <c r="AU148" s="207" t="s">
        <v>160</v>
      </c>
      <c r="AY148" s="17" t="s">
        <v>153</v>
      </c>
      <c r="BE148" s="208">
        <f t="shared" si="24"/>
        <v>0</v>
      </c>
      <c r="BF148" s="208">
        <f t="shared" si="25"/>
        <v>0</v>
      </c>
      <c r="BG148" s="208">
        <f t="shared" si="26"/>
        <v>0</v>
      </c>
      <c r="BH148" s="208">
        <f t="shared" si="27"/>
        <v>0</v>
      </c>
      <c r="BI148" s="208">
        <f t="shared" si="28"/>
        <v>0</v>
      </c>
      <c r="BJ148" s="17" t="s">
        <v>160</v>
      </c>
      <c r="BK148" s="209">
        <f t="shared" si="29"/>
        <v>0</v>
      </c>
      <c r="BL148" s="17" t="s">
        <v>241</v>
      </c>
      <c r="BM148" s="207" t="s">
        <v>923</v>
      </c>
    </row>
    <row r="149" spans="1:65" s="2" customFormat="1" ht="16.5" customHeight="1">
      <c r="A149" s="34"/>
      <c r="B149" s="35"/>
      <c r="C149" s="196" t="s">
        <v>7</v>
      </c>
      <c r="D149" s="196" t="s">
        <v>155</v>
      </c>
      <c r="E149" s="197" t="s">
        <v>924</v>
      </c>
      <c r="F149" s="198" t="s">
        <v>925</v>
      </c>
      <c r="G149" s="199" t="s">
        <v>314</v>
      </c>
      <c r="H149" s="200">
        <v>3</v>
      </c>
      <c r="I149" s="201"/>
      <c r="J149" s="200">
        <f t="shared" si="20"/>
        <v>0</v>
      </c>
      <c r="K149" s="202"/>
      <c r="L149" s="39"/>
      <c r="M149" s="203" t="s">
        <v>1</v>
      </c>
      <c r="N149" s="204" t="s">
        <v>40</v>
      </c>
      <c r="O149" s="75"/>
      <c r="P149" s="205">
        <f t="shared" si="21"/>
        <v>0</v>
      </c>
      <c r="Q149" s="205">
        <v>0</v>
      </c>
      <c r="R149" s="205">
        <f t="shared" si="22"/>
        <v>0</v>
      </c>
      <c r="S149" s="205">
        <v>0</v>
      </c>
      <c r="T149" s="206">
        <f t="shared" si="2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241</v>
      </c>
      <c r="AT149" s="207" t="s">
        <v>155</v>
      </c>
      <c r="AU149" s="207" t="s">
        <v>160</v>
      </c>
      <c r="AY149" s="17" t="s">
        <v>153</v>
      </c>
      <c r="BE149" s="208">
        <f t="shared" si="24"/>
        <v>0</v>
      </c>
      <c r="BF149" s="208">
        <f t="shared" si="25"/>
        <v>0</v>
      </c>
      <c r="BG149" s="208">
        <f t="shared" si="26"/>
        <v>0</v>
      </c>
      <c r="BH149" s="208">
        <f t="shared" si="27"/>
        <v>0</v>
      </c>
      <c r="BI149" s="208">
        <f t="shared" si="28"/>
        <v>0</v>
      </c>
      <c r="BJ149" s="17" t="s">
        <v>160</v>
      </c>
      <c r="BK149" s="209">
        <f t="shared" si="29"/>
        <v>0</v>
      </c>
      <c r="BL149" s="17" t="s">
        <v>241</v>
      </c>
      <c r="BM149" s="207" t="s">
        <v>926</v>
      </c>
    </row>
    <row r="150" spans="1:65" s="2" customFormat="1" ht="24.15" customHeight="1">
      <c r="A150" s="34"/>
      <c r="B150" s="35"/>
      <c r="C150" s="243" t="s">
        <v>269</v>
      </c>
      <c r="D150" s="243" t="s">
        <v>208</v>
      </c>
      <c r="E150" s="244" t="s">
        <v>927</v>
      </c>
      <c r="F150" s="245" t="s">
        <v>928</v>
      </c>
      <c r="G150" s="246" t="s">
        <v>314</v>
      </c>
      <c r="H150" s="247">
        <v>3</v>
      </c>
      <c r="I150" s="248"/>
      <c r="J150" s="247">
        <f t="shared" si="20"/>
        <v>0</v>
      </c>
      <c r="K150" s="249"/>
      <c r="L150" s="250"/>
      <c r="M150" s="251" t="s">
        <v>1</v>
      </c>
      <c r="N150" s="252" t="s">
        <v>40</v>
      </c>
      <c r="O150" s="75"/>
      <c r="P150" s="205">
        <f t="shared" si="21"/>
        <v>0</v>
      </c>
      <c r="Q150" s="205">
        <v>4.0000000000000002E-4</v>
      </c>
      <c r="R150" s="205">
        <f t="shared" si="22"/>
        <v>1.2000000000000001E-3</v>
      </c>
      <c r="S150" s="205">
        <v>0</v>
      </c>
      <c r="T150" s="206">
        <f t="shared" si="2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7" t="s">
        <v>334</v>
      </c>
      <c r="AT150" s="207" t="s">
        <v>208</v>
      </c>
      <c r="AU150" s="207" t="s">
        <v>160</v>
      </c>
      <c r="AY150" s="17" t="s">
        <v>153</v>
      </c>
      <c r="BE150" s="208">
        <f t="shared" si="24"/>
        <v>0</v>
      </c>
      <c r="BF150" s="208">
        <f t="shared" si="25"/>
        <v>0</v>
      </c>
      <c r="BG150" s="208">
        <f t="shared" si="26"/>
        <v>0</v>
      </c>
      <c r="BH150" s="208">
        <f t="shared" si="27"/>
        <v>0</v>
      </c>
      <c r="BI150" s="208">
        <f t="shared" si="28"/>
        <v>0</v>
      </c>
      <c r="BJ150" s="17" t="s">
        <v>160</v>
      </c>
      <c r="BK150" s="209">
        <f t="shared" si="29"/>
        <v>0</v>
      </c>
      <c r="BL150" s="17" t="s">
        <v>241</v>
      </c>
      <c r="BM150" s="207" t="s">
        <v>929</v>
      </c>
    </row>
    <row r="151" spans="1:65" s="2" customFormat="1" ht="16.5" customHeight="1">
      <c r="A151" s="34"/>
      <c r="B151" s="35"/>
      <c r="C151" s="196" t="s">
        <v>275</v>
      </c>
      <c r="D151" s="196" t="s">
        <v>155</v>
      </c>
      <c r="E151" s="197" t="s">
        <v>930</v>
      </c>
      <c r="F151" s="198" t="s">
        <v>931</v>
      </c>
      <c r="G151" s="199" t="s">
        <v>314</v>
      </c>
      <c r="H151" s="200">
        <v>9</v>
      </c>
      <c r="I151" s="201"/>
      <c r="J151" s="200">
        <f t="shared" si="20"/>
        <v>0</v>
      </c>
      <c r="K151" s="202"/>
      <c r="L151" s="39"/>
      <c r="M151" s="203" t="s">
        <v>1</v>
      </c>
      <c r="N151" s="204" t="s">
        <v>40</v>
      </c>
      <c r="O151" s="75"/>
      <c r="P151" s="205">
        <f t="shared" si="21"/>
        <v>0</v>
      </c>
      <c r="Q151" s="205">
        <v>0</v>
      </c>
      <c r="R151" s="205">
        <f t="shared" si="22"/>
        <v>0</v>
      </c>
      <c r="S151" s="205">
        <v>0</v>
      </c>
      <c r="T151" s="206">
        <f t="shared" si="2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7" t="s">
        <v>241</v>
      </c>
      <c r="AT151" s="207" t="s">
        <v>155</v>
      </c>
      <c r="AU151" s="207" t="s">
        <v>160</v>
      </c>
      <c r="AY151" s="17" t="s">
        <v>153</v>
      </c>
      <c r="BE151" s="208">
        <f t="shared" si="24"/>
        <v>0</v>
      </c>
      <c r="BF151" s="208">
        <f t="shared" si="25"/>
        <v>0</v>
      </c>
      <c r="BG151" s="208">
        <f t="shared" si="26"/>
        <v>0</v>
      </c>
      <c r="BH151" s="208">
        <f t="shared" si="27"/>
        <v>0</v>
      </c>
      <c r="BI151" s="208">
        <f t="shared" si="28"/>
        <v>0</v>
      </c>
      <c r="BJ151" s="17" t="s">
        <v>160</v>
      </c>
      <c r="BK151" s="209">
        <f t="shared" si="29"/>
        <v>0</v>
      </c>
      <c r="BL151" s="17" t="s">
        <v>241</v>
      </c>
      <c r="BM151" s="207" t="s">
        <v>932</v>
      </c>
    </row>
    <row r="152" spans="1:65" s="2" customFormat="1" ht="16.5" customHeight="1">
      <c r="A152" s="34"/>
      <c r="B152" s="35"/>
      <c r="C152" s="243" t="s">
        <v>291</v>
      </c>
      <c r="D152" s="243" t="s">
        <v>208</v>
      </c>
      <c r="E152" s="244" t="s">
        <v>933</v>
      </c>
      <c r="F152" s="245" t="s">
        <v>934</v>
      </c>
      <c r="G152" s="246" t="s">
        <v>314</v>
      </c>
      <c r="H152" s="247">
        <v>9</v>
      </c>
      <c r="I152" s="248"/>
      <c r="J152" s="247">
        <f t="shared" si="20"/>
        <v>0</v>
      </c>
      <c r="K152" s="249"/>
      <c r="L152" s="250"/>
      <c r="M152" s="251" t="s">
        <v>1</v>
      </c>
      <c r="N152" s="252" t="s">
        <v>40</v>
      </c>
      <c r="O152" s="75"/>
      <c r="P152" s="205">
        <f t="shared" si="21"/>
        <v>0</v>
      </c>
      <c r="Q152" s="205">
        <v>1.9000000000000001E-4</v>
      </c>
      <c r="R152" s="205">
        <f t="shared" si="22"/>
        <v>1.7100000000000001E-3</v>
      </c>
      <c r="S152" s="205">
        <v>0</v>
      </c>
      <c r="T152" s="206">
        <f t="shared" si="2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7" t="s">
        <v>334</v>
      </c>
      <c r="AT152" s="207" t="s">
        <v>208</v>
      </c>
      <c r="AU152" s="207" t="s">
        <v>160</v>
      </c>
      <c r="AY152" s="17" t="s">
        <v>153</v>
      </c>
      <c r="BE152" s="208">
        <f t="shared" si="24"/>
        <v>0</v>
      </c>
      <c r="BF152" s="208">
        <f t="shared" si="25"/>
        <v>0</v>
      </c>
      <c r="BG152" s="208">
        <f t="shared" si="26"/>
        <v>0</v>
      </c>
      <c r="BH152" s="208">
        <f t="shared" si="27"/>
        <v>0</v>
      </c>
      <c r="BI152" s="208">
        <f t="shared" si="28"/>
        <v>0</v>
      </c>
      <c r="BJ152" s="17" t="s">
        <v>160</v>
      </c>
      <c r="BK152" s="209">
        <f t="shared" si="29"/>
        <v>0</v>
      </c>
      <c r="BL152" s="17" t="s">
        <v>241</v>
      </c>
      <c r="BM152" s="207" t="s">
        <v>935</v>
      </c>
    </row>
    <row r="153" spans="1:65" s="2" customFormat="1" ht="16.5" customHeight="1">
      <c r="A153" s="34"/>
      <c r="B153" s="35"/>
      <c r="C153" s="196" t="s">
        <v>297</v>
      </c>
      <c r="D153" s="196" t="s">
        <v>155</v>
      </c>
      <c r="E153" s="197" t="s">
        <v>936</v>
      </c>
      <c r="F153" s="198" t="s">
        <v>937</v>
      </c>
      <c r="G153" s="199" t="s">
        <v>314</v>
      </c>
      <c r="H153" s="200">
        <v>1</v>
      </c>
      <c r="I153" s="201"/>
      <c r="J153" s="200">
        <f t="shared" si="20"/>
        <v>0</v>
      </c>
      <c r="K153" s="202"/>
      <c r="L153" s="39"/>
      <c r="M153" s="203" t="s">
        <v>1</v>
      </c>
      <c r="N153" s="204" t="s">
        <v>40</v>
      </c>
      <c r="O153" s="75"/>
      <c r="P153" s="205">
        <f t="shared" si="21"/>
        <v>0</v>
      </c>
      <c r="Q153" s="205">
        <v>0</v>
      </c>
      <c r="R153" s="205">
        <f t="shared" si="22"/>
        <v>0</v>
      </c>
      <c r="S153" s="205">
        <v>0</v>
      </c>
      <c r="T153" s="206">
        <f t="shared" si="2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7" t="s">
        <v>241</v>
      </c>
      <c r="AT153" s="207" t="s">
        <v>155</v>
      </c>
      <c r="AU153" s="207" t="s">
        <v>160</v>
      </c>
      <c r="AY153" s="17" t="s">
        <v>153</v>
      </c>
      <c r="BE153" s="208">
        <f t="shared" si="24"/>
        <v>0</v>
      </c>
      <c r="BF153" s="208">
        <f t="shared" si="25"/>
        <v>0</v>
      </c>
      <c r="BG153" s="208">
        <f t="shared" si="26"/>
        <v>0</v>
      </c>
      <c r="BH153" s="208">
        <f t="shared" si="27"/>
        <v>0</v>
      </c>
      <c r="BI153" s="208">
        <f t="shared" si="28"/>
        <v>0</v>
      </c>
      <c r="BJ153" s="17" t="s">
        <v>160</v>
      </c>
      <c r="BK153" s="209">
        <f t="shared" si="29"/>
        <v>0</v>
      </c>
      <c r="BL153" s="17" t="s">
        <v>241</v>
      </c>
      <c r="BM153" s="207" t="s">
        <v>938</v>
      </c>
    </row>
    <row r="154" spans="1:65" s="2" customFormat="1" ht="16.5" customHeight="1">
      <c r="A154" s="34"/>
      <c r="B154" s="35"/>
      <c r="C154" s="243" t="s">
        <v>305</v>
      </c>
      <c r="D154" s="243" t="s">
        <v>208</v>
      </c>
      <c r="E154" s="244" t="s">
        <v>939</v>
      </c>
      <c r="F154" s="245" t="s">
        <v>940</v>
      </c>
      <c r="G154" s="246" t="s">
        <v>314</v>
      </c>
      <c r="H154" s="247">
        <v>1</v>
      </c>
      <c r="I154" s="248"/>
      <c r="J154" s="247">
        <f t="shared" si="20"/>
        <v>0</v>
      </c>
      <c r="K154" s="249"/>
      <c r="L154" s="250"/>
      <c r="M154" s="251" t="s">
        <v>1</v>
      </c>
      <c r="N154" s="252" t="s">
        <v>40</v>
      </c>
      <c r="O154" s="75"/>
      <c r="P154" s="205">
        <f t="shared" si="21"/>
        <v>0</v>
      </c>
      <c r="Q154" s="205">
        <v>7.2999999999999996E-4</v>
      </c>
      <c r="R154" s="205">
        <f t="shared" si="22"/>
        <v>7.2999999999999996E-4</v>
      </c>
      <c r="S154" s="205">
        <v>0</v>
      </c>
      <c r="T154" s="206">
        <f t="shared" si="2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7" t="s">
        <v>334</v>
      </c>
      <c r="AT154" s="207" t="s">
        <v>208</v>
      </c>
      <c r="AU154" s="207" t="s">
        <v>160</v>
      </c>
      <c r="AY154" s="17" t="s">
        <v>153</v>
      </c>
      <c r="BE154" s="208">
        <f t="shared" si="24"/>
        <v>0</v>
      </c>
      <c r="BF154" s="208">
        <f t="shared" si="25"/>
        <v>0</v>
      </c>
      <c r="BG154" s="208">
        <f t="shared" si="26"/>
        <v>0</v>
      </c>
      <c r="BH154" s="208">
        <f t="shared" si="27"/>
        <v>0</v>
      </c>
      <c r="BI154" s="208">
        <f t="shared" si="28"/>
        <v>0</v>
      </c>
      <c r="BJ154" s="17" t="s">
        <v>160</v>
      </c>
      <c r="BK154" s="209">
        <f t="shared" si="29"/>
        <v>0</v>
      </c>
      <c r="BL154" s="17" t="s">
        <v>241</v>
      </c>
      <c r="BM154" s="207" t="s">
        <v>941</v>
      </c>
    </row>
    <row r="155" spans="1:65" s="2" customFormat="1" ht="16.5" customHeight="1">
      <c r="A155" s="34"/>
      <c r="B155" s="35"/>
      <c r="C155" s="196" t="s">
        <v>311</v>
      </c>
      <c r="D155" s="196" t="s">
        <v>155</v>
      </c>
      <c r="E155" s="197" t="s">
        <v>942</v>
      </c>
      <c r="F155" s="198" t="s">
        <v>943</v>
      </c>
      <c r="G155" s="199" t="s">
        <v>308</v>
      </c>
      <c r="H155" s="200">
        <v>3</v>
      </c>
      <c r="I155" s="201"/>
      <c r="J155" s="200">
        <f t="shared" si="20"/>
        <v>0</v>
      </c>
      <c r="K155" s="202"/>
      <c r="L155" s="39"/>
      <c r="M155" s="203" t="s">
        <v>1</v>
      </c>
      <c r="N155" s="204" t="s">
        <v>40</v>
      </c>
      <c r="O155" s="75"/>
      <c r="P155" s="205">
        <f t="shared" si="21"/>
        <v>0</v>
      </c>
      <c r="Q155" s="205">
        <v>0</v>
      </c>
      <c r="R155" s="205">
        <f t="shared" si="22"/>
        <v>0</v>
      </c>
      <c r="S155" s="205">
        <v>0</v>
      </c>
      <c r="T155" s="206">
        <f t="shared" si="2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7" t="s">
        <v>241</v>
      </c>
      <c r="AT155" s="207" t="s">
        <v>155</v>
      </c>
      <c r="AU155" s="207" t="s">
        <v>160</v>
      </c>
      <c r="AY155" s="17" t="s">
        <v>153</v>
      </c>
      <c r="BE155" s="208">
        <f t="shared" si="24"/>
        <v>0</v>
      </c>
      <c r="BF155" s="208">
        <f t="shared" si="25"/>
        <v>0</v>
      </c>
      <c r="BG155" s="208">
        <f t="shared" si="26"/>
        <v>0</v>
      </c>
      <c r="BH155" s="208">
        <f t="shared" si="27"/>
        <v>0</v>
      </c>
      <c r="BI155" s="208">
        <f t="shared" si="28"/>
        <v>0</v>
      </c>
      <c r="BJ155" s="17" t="s">
        <v>160</v>
      </c>
      <c r="BK155" s="209">
        <f t="shared" si="29"/>
        <v>0</v>
      </c>
      <c r="BL155" s="17" t="s">
        <v>241</v>
      </c>
      <c r="BM155" s="207" t="s">
        <v>944</v>
      </c>
    </row>
    <row r="156" spans="1:65" s="2" customFormat="1" ht="24.15" customHeight="1">
      <c r="A156" s="34"/>
      <c r="B156" s="35"/>
      <c r="C156" s="243" t="s">
        <v>319</v>
      </c>
      <c r="D156" s="243" t="s">
        <v>208</v>
      </c>
      <c r="E156" s="244" t="s">
        <v>945</v>
      </c>
      <c r="F156" s="245" t="s">
        <v>946</v>
      </c>
      <c r="G156" s="246" t="s">
        <v>314</v>
      </c>
      <c r="H156" s="247">
        <v>3</v>
      </c>
      <c r="I156" s="248"/>
      <c r="J156" s="247">
        <f t="shared" si="20"/>
        <v>0</v>
      </c>
      <c r="K156" s="249"/>
      <c r="L156" s="250"/>
      <c r="M156" s="251" t="s">
        <v>1</v>
      </c>
      <c r="N156" s="252" t="s">
        <v>40</v>
      </c>
      <c r="O156" s="75"/>
      <c r="P156" s="205">
        <f t="shared" si="21"/>
        <v>0</v>
      </c>
      <c r="Q156" s="205">
        <v>7.9299999999999995E-3</v>
      </c>
      <c r="R156" s="205">
        <f t="shared" si="22"/>
        <v>2.3789999999999999E-2</v>
      </c>
      <c r="S156" s="205">
        <v>0</v>
      </c>
      <c r="T156" s="206">
        <f t="shared" si="2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334</v>
      </c>
      <c r="AT156" s="207" t="s">
        <v>208</v>
      </c>
      <c r="AU156" s="207" t="s">
        <v>160</v>
      </c>
      <c r="AY156" s="17" t="s">
        <v>153</v>
      </c>
      <c r="BE156" s="208">
        <f t="shared" si="24"/>
        <v>0</v>
      </c>
      <c r="BF156" s="208">
        <f t="shared" si="25"/>
        <v>0</v>
      </c>
      <c r="BG156" s="208">
        <f t="shared" si="26"/>
        <v>0</v>
      </c>
      <c r="BH156" s="208">
        <f t="shared" si="27"/>
        <v>0</v>
      </c>
      <c r="BI156" s="208">
        <f t="shared" si="28"/>
        <v>0</v>
      </c>
      <c r="BJ156" s="17" t="s">
        <v>160</v>
      </c>
      <c r="BK156" s="209">
        <f t="shared" si="29"/>
        <v>0</v>
      </c>
      <c r="BL156" s="17" t="s">
        <v>241</v>
      </c>
      <c r="BM156" s="207" t="s">
        <v>947</v>
      </c>
    </row>
    <row r="157" spans="1:65" s="12" customFormat="1" ht="25.95" customHeight="1">
      <c r="B157" s="181"/>
      <c r="C157" s="182"/>
      <c r="D157" s="183" t="s">
        <v>73</v>
      </c>
      <c r="E157" s="184" t="s">
        <v>208</v>
      </c>
      <c r="F157" s="184" t="s">
        <v>948</v>
      </c>
      <c r="G157" s="182"/>
      <c r="H157" s="182"/>
      <c r="I157" s="185"/>
      <c r="J157" s="168">
        <f>BK157</f>
        <v>0</v>
      </c>
      <c r="K157" s="182"/>
      <c r="L157" s="186"/>
      <c r="M157" s="187"/>
      <c r="N157" s="188"/>
      <c r="O157" s="188"/>
      <c r="P157" s="189">
        <f>P158</f>
        <v>0</v>
      </c>
      <c r="Q157" s="188"/>
      <c r="R157" s="189">
        <f>R158</f>
        <v>1.9951999999999998E-2</v>
      </c>
      <c r="S157" s="188"/>
      <c r="T157" s="190">
        <f>T158</f>
        <v>0</v>
      </c>
      <c r="AR157" s="191" t="s">
        <v>168</v>
      </c>
      <c r="AT157" s="192" t="s">
        <v>73</v>
      </c>
      <c r="AU157" s="192" t="s">
        <v>74</v>
      </c>
      <c r="AY157" s="191" t="s">
        <v>153</v>
      </c>
      <c r="BK157" s="193">
        <f>BK158</f>
        <v>0</v>
      </c>
    </row>
    <row r="158" spans="1:65" s="12" customFormat="1" ht="22.8" customHeight="1">
      <c r="B158" s="181"/>
      <c r="C158" s="182"/>
      <c r="D158" s="183" t="s">
        <v>73</v>
      </c>
      <c r="E158" s="194" t="s">
        <v>949</v>
      </c>
      <c r="F158" s="194" t="s">
        <v>950</v>
      </c>
      <c r="G158" s="182"/>
      <c r="H158" s="182"/>
      <c r="I158" s="185"/>
      <c r="J158" s="195">
        <f>BK158</f>
        <v>0</v>
      </c>
      <c r="K158" s="182"/>
      <c r="L158" s="186"/>
      <c r="M158" s="187"/>
      <c r="N158" s="188"/>
      <c r="O158" s="188"/>
      <c r="P158" s="189">
        <f>SUM(P159:P164)</f>
        <v>0</v>
      </c>
      <c r="Q158" s="188"/>
      <c r="R158" s="189">
        <f>SUM(R159:R164)</f>
        <v>1.9951999999999998E-2</v>
      </c>
      <c r="S158" s="188"/>
      <c r="T158" s="190">
        <f>SUM(T159:T164)</f>
        <v>0</v>
      </c>
      <c r="AR158" s="191" t="s">
        <v>168</v>
      </c>
      <c r="AT158" s="192" t="s">
        <v>73</v>
      </c>
      <c r="AU158" s="192" t="s">
        <v>82</v>
      </c>
      <c r="AY158" s="191" t="s">
        <v>153</v>
      </c>
      <c r="BK158" s="193">
        <f>SUM(BK159:BK164)</f>
        <v>0</v>
      </c>
    </row>
    <row r="159" spans="1:65" s="2" customFormat="1" ht="16.5" customHeight="1">
      <c r="A159" s="34"/>
      <c r="B159" s="35"/>
      <c r="C159" s="196" t="s">
        <v>327</v>
      </c>
      <c r="D159" s="196" t="s">
        <v>155</v>
      </c>
      <c r="E159" s="197" t="s">
        <v>800</v>
      </c>
      <c r="F159" s="198" t="s">
        <v>801</v>
      </c>
      <c r="G159" s="199" t="s">
        <v>314</v>
      </c>
      <c r="H159" s="200">
        <v>4</v>
      </c>
      <c r="I159" s="201"/>
      <c r="J159" s="200">
        <f t="shared" ref="J159:J164" si="30">ROUND(I159*H159,3)</f>
        <v>0</v>
      </c>
      <c r="K159" s="202"/>
      <c r="L159" s="39"/>
      <c r="M159" s="203" t="s">
        <v>1</v>
      </c>
      <c r="N159" s="204" t="s">
        <v>40</v>
      </c>
      <c r="O159" s="75"/>
      <c r="P159" s="205">
        <f t="shared" ref="P159:P164" si="31">O159*H159</f>
        <v>0</v>
      </c>
      <c r="Q159" s="205">
        <v>0</v>
      </c>
      <c r="R159" s="205">
        <f t="shared" ref="R159:R164" si="32">Q159*H159</f>
        <v>0</v>
      </c>
      <c r="S159" s="205">
        <v>0</v>
      </c>
      <c r="T159" s="206">
        <f t="shared" ref="T159:T164" si="33"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7" t="s">
        <v>514</v>
      </c>
      <c r="AT159" s="207" t="s">
        <v>155</v>
      </c>
      <c r="AU159" s="207" t="s">
        <v>160</v>
      </c>
      <c r="AY159" s="17" t="s">
        <v>153</v>
      </c>
      <c r="BE159" s="208">
        <f t="shared" ref="BE159:BE164" si="34">IF(N159="základná",J159,0)</f>
        <v>0</v>
      </c>
      <c r="BF159" s="208">
        <f t="shared" ref="BF159:BF164" si="35">IF(N159="znížená",J159,0)</f>
        <v>0</v>
      </c>
      <c r="BG159" s="208">
        <f t="shared" ref="BG159:BG164" si="36">IF(N159="zákl. prenesená",J159,0)</f>
        <v>0</v>
      </c>
      <c r="BH159" s="208">
        <f t="shared" ref="BH159:BH164" si="37">IF(N159="zníž. prenesená",J159,0)</f>
        <v>0</v>
      </c>
      <c r="BI159" s="208">
        <f t="shared" ref="BI159:BI164" si="38">IF(N159="nulová",J159,0)</f>
        <v>0</v>
      </c>
      <c r="BJ159" s="17" t="s">
        <v>160</v>
      </c>
      <c r="BK159" s="209">
        <f t="shared" ref="BK159:BK164" si="39">ROUND(I159*H159,3)</f>
        <v>0</v>
      </c>
      <c r="BL159" s="17" t="s">
        <v>514</v>
      </c>
      <c r="BM159" s="207" t="s">
        <v>951</v>
      </c>
    </row>
    <row r="160" spans="1:65" s="2" customFormat="1" ht="16.5" customHeight="1">
      <c r="A160" s="34"/>
      <c r="B160" s="35"/>
      <c r="C160" s="243" t="s">
        <v>331</v>
      </c>
      <c r="D160" s="243" t="s">
        <v>208</v>
      </c>
      <c r="E160" s="244" t="s">
        <v>952</v>
      </c>
      <c r="F160" s="245" t="s">
        <v>953</v>
      </c>
      <c r="G160" s="246" t="s">
        <v>314</v>
      </c>
      <c r="H160" s="247">
        <v>4</v>
      </c>
      <c r="I160" s="248"/>
      <c r="J160" s="247">
        <f t="shared" si="30"/>
        <v>0</v>
      </c>
      <c r="K160" s="249"/>
      <c r="L160" s="250"/>
      <c r="M160" s="251" t="s">
        <v>1</v>
      </c>
      <c r="N160" s="252" t="s">
        <v>40</v>
      </c>
      <c r="O160" s="75"/>
      <c r="P160" s="205">
        <f t="shared" si="31"/>
        <v>0</v>
      </c>
      <c r="Q160" s="205">
        <v>3.8000000000000002E-4</v>
      </c>
      <c r="R160" s="205">
        <f t="shared" si="32"/>
        <v>1.5200000000000001E-3</v>
      </c>
      <c r="S160" s="205">
        <v>0</v>
      </c>
      <c r="T160" s="206">
        <f t="shared" si="3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954</v>
      </c>
      <c r="AT160" s="207" t="s">
        <v>208</v>
      </c>
      <c r="AU160" s="207" t="s">
        <v>160</v>
      </c>
      <c r="AY160" s="17" t="s">
        <v>153</v>
      </c>
      <c r="BE160" s="208">
        <f t="shared" si="34"/>
        <v>0</v>
      </c>
      <c r="BF160" s="208">
        <f t="shared" si="35"/>
        <v>0</v>
      </c>
      <c r="BG160" s="208">
        <f t="shared" si="36"/>
        <v>0</v>
      </c>
      <c r="BH160" s="208">
        <f t="shared" si="37"/>
        <v>0</v>
      </c>
      <c r="BI160" s="208">
        <f t="shared" si="38"/>
        <v>0</v>
      </c>
      <c r="BJ160" s="17" t="s">
        <v>160</v>
      </c>
      <c r="BK160" s="209">
        <f t="shared" si="39"/>
        <v>0</v>
      </c>
      <c r="BL160" s="17" t="s">
        <v>514</v>
      </c>
      <c r="BM160" s="207" t="s">
        <v>955</v>
      </c>
    </row>
    <row r="161" spans="1:65" s="2" customFormat="1" ht="16.5" customHeight="1">
      <c r="A161" s="34"/>
      <c r="B161" s="35"/>
      <c r="C161" s="243" t="s">
        <v>337</v>
      </c>
      <c r="D161" s="243" t="s">
        <v>208</v>
      </c>
      <c r="E161" s="244" t="s">
        <v>818</v>
      </c>
      <c r="F161" s="245" t="s">
        <v>819</v>
      </c>
      <c r="G161" s="246" t="s">
        <v>314</v>
      </c>
      <c r="H161" s="247">
        <v>0.2</v>
      </c>
      <c r="I161" s="248"/>
      <c r="J161" s="247">
        <f t="shared" si="30"/>
        <v>0</v>
      </c>
      <c r="K161" s="249"/>
      <c r="L161" s="250"/>
      <c r="M161" s="251" t="s">
        <v>1</v>
      </c>
      <c r="N161" s="252" t="s">
        <v>40</v>
      </c>
      <c r="O161" s="75"/>
      <c r="P161" s="205">
        <f t="shared" si="31"/>
        <v>0</v>
      </c>
      <c r="Q161" s="205">
        <v>1.16E-3</v>
      </c>
      <c r="R161" s="205">
        <f t="shared" si="32"/>
        <v>2.32E-4</v>
      </c>
      <c r="S161" s="205">
        <v>0</v>
      </c>
      <c r="T161" s="206">
        <f t="shared" si="3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7" t="s">
        <v>954</v>
      </c>
      <c r="AT161" s="207" t="s">
        <v>208</v>
      </c>
      <c r="AU161" s="207" t="s">
        <v>160</v>
      </c>
      <c r="AY161" s="17" t="s">
        <v>153</v>
      </c>
      <c r="BE161" s="208">
        <f t="shared" si="34"/>
        <v>0</v>
      </c>
      <c r="BF161" s="208">
        <f t="shared" si="35"/>
        <v>0</v>
      </c>
      <c r="BG161" s="208">
        <f t="shared" si="36"/>
        <v>0</v>
      </c>
      <c r="BH161" s="208">
        <f t="shared" si="37"/>
        <v>0</v>
      </c>
      <c r="BI161" s="208">
        <f t="shared" si="38"/>
        <v>0</v>
      </c>
      <c r="BJ161" s="17" t="s">
        <v>160</v>
      </c>
      <c r="BK161" s="209">
        <f t="shared" si="39"/>
        <v>0</v>
      </c>
      <c r="BL161" s="17" t="s">
        <v>514</v>
      </c>
      <c r="BM161" s="207" t="s">
        <v>956</v>
      </c>
    </row>
    <row r="162" spans="1:65" s="2" customFormat="1" ht="16.5" customHeight="1">
      <c r="A162" s="34"/>
      <c r="B162" s="35"/>
      <c r="C162" s="243" t="s">
        <v>342</v>
      </c>
      <c r="D162" s="243" t="s">
        <v>208</v>
      </c>
      <c r="E162" s="244" t="s">
        <v>957</v>
      </c>
      <c r="F162" s="245" t="s">
        <v>958</v>
      </c>
      <c r="G162" s="246" t="s">
        <v>314</v>
      </c>
      <c r="H162" s="247">
        <v>2</v>
      </c>
      <c r="I162" s="248"/>
      <c r="J162" s="247">
        <f t="shared" si="30"/>
        <v>0</v>
      </c>
      <c r="K162" s="249"/>
      <c r="L162" s="250"/>
      <c r="M162" s="251" t="s">
        <v>1</v>
      </c>
      <c r="N162" s="252" t="s">
        <v>40</v>
      </c>
      <c r="O162" s="75"/>
      <c r="P162" s="205">
        <f t="shared" si="31"/>
        <v>0</v>
      </c>
      <c r="Q162" s="205">
        <v>1E-4</v>
      </c>
      <c r="R162" s="205">
        <f t="shared" si="32"/>
        <v>2.0000000000000001E-4</v>
      </c>
      <c r="S162" s="205">
        <v>0</v>
      </c>
      <c r="T162" s="206">
        <f t="shared" si="3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7" t="s">
        <v>954</v>
      </c>
      <c r="AT162" s="207" t="s">
        <v>208</v>
      </c>
      <c r="AU162" s="207" t="s">
        <v>160</v>
      </c>
      <c r="AY162" s="17" t="s">
        <v>153</v>
      </c>
      <c r="BE162" s="208">
        <f t="shared" si="34"/>
        <v>0</v>
      </c>
      <c r="BF162" s="208">
        <f t="shared" si="35"/>
        <v>0</v>
      </c>
      <c r="BG162" s="208">
        <f t="shared" si="36"/>
        <v>0</v>
      </c>
      <c r="BH162" s="208">
        <f t="shared" si="37"/>
        <v>0</v>
      </c>
      <c r="BI162" s="208">
        <f t="shared" si="38"/>
        <v>0</v>
      </c>
      <c r="BJ162" s="17" t="s">
        <v>160</v>
      </c>
      <c r="BK162" s="209">
        <f t="shared" si="39"/>
        <v>0</v>
      </c>
      <c r="BL162" s="17" t="s">
        <v>514</v>
      </c>
      <c r="BM162" s="207" t="s">
        <v>959</v>
      </c>
    </row>
    <row r="163" spans="1:65" s="2" customFormat="1" ht="16.5" customHeight="1">
      <c r="A163" s="34"/>
      <c r="B163" s="35"/>
      <c r="C163" s="196" t="s">
        <v>334</v>
      </c>
      <c r="D163" s="196" t="s">
        <v>155</v>
      </c>
      <c r="E163" s="197" t="s">
        <v>960</v>
      </c>
      <c r="F163" s="198" t="s">
        <v>961</v>
      </c>
      <c r="G163" s="199" t="s">
        <v>314</v>
      </c>
      <c r="H163" s="200">
        <v>1</v>
      </c>
      <c r="I163" s="201"/>
      <c r="J163" s="200">
        <f t="shared" si="30"/>
        <v>0</v>
      </c>
      <c r="K163" s="202"/>
      <c r="L163" s="39"/>
      <c r="M163" s="203" t="s">
        <v>1</v>
      </c>
      <c r="N163" s="204" t="s">
        <v>40</v>
      </c>
      <c r="O163" s="75"/>
      <c r="P163" s="205">
        <f t="shared" si="31"/>
        <v>0</v>
      </c>
      <c r="Q163" s="205">
        <v>0</v>
      </c>
      <c r="R163" s="205">
        <f t="shared" si="32"/>
        <v>0</v>
      </c>
      <c r="S163" s="205">
        <v>0</v>
      </c>
      <c r="T163" s="206">
        <f t="shared" si="3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7" t="s">
        <v>514</v>
      </c>
      <c r="AT163" s="207" t="s">
        <v>155</v>
      </c>
      <c r="AU163" s="207" t="s">
        <v>160</v>
      </c>
      <c r="AY163" s="17" t="s">
        <v>153</v>
      </c>
      <c r="BE163" s="208">
        <f t="shared" si="34"/>
        <v>0</v>
      </c>
      <c r="BF163" s="208">
        <f t="shared" si="35"/>
        <v>0</v>
      </c>
      <c r="BG163" s="208">
        <f t="shared" si="36"/>
        <v>0</v>
      </c>
      <c r="BH163" s="208">
        <f t="shared" si="37"/>
        <v>0</v>
      </c>
      <c r="BI163" s="208">
        <f t="shared" si="38"/>
        <v>0</v>
      </c>
      <c r="BJ163" s="17" t="s">
        <v>160</v>
      </c>
      <c r="BK163" s="209">
        <f t="shared" si="39"/>
        <v>0</v>
      </c>
      <c r="BL163" s="17" t="s">
        <v>514</v>
      </c>
      <c r="BM163" s="207" t="s">
        <v>962</v>
      </c>
    </row>
    <row r="164" spans="1:65" s="2" customFormat="1" ht="33" customHeight="1">
      <c r="A164" s="34"/>
      <c r="B164" s="35"/>
      <c r="C164" s="243" t="s">
        <v>351</v>
      </c>
      <c r="D164" s="243" t="s">
        <v>208</v>
      </c>
      <c r="E164" s="244" t="s">
        <v>963</v>
      </c>
      <c r="F164" s="245" t="s">
        <v>964</v>
      </c>
      <c r="G164" s="246" t="s">
        <v>314</v>
      </c>
      <c r="H164" s="247">
        <v>1</v>
      </c>
      <c r="I164" s="248"/>
      <c r="J164" s="247">
        <f t="shared" si="30"/>
        <v>0</v>
      </c>
      <c r="K164" s="249"/>
      <c r="L164" s="250"/>
      <c r="M164" s="251" t="s">
        <v>1</v>
      </c>
      <c r="N164" s="252" t="s">
        <v>40</v>
      </c>
      <c r="O164" s="75"/>
      <c r="P164" s="205">
        <f t="shared" si="31"/>
        <v>0</v>
      </c>
      <c r="Q164" s="205">
        <v>1.7999999999999999E-2</v>
      </c>
      <c r="R164" s="205">
        <f t="shared" si="32"/>
        <v>1.7999999999999999E-2</v>
      </c>
      <c r="S164" s="205">
        <v>0</v>
      </c>
      <c r="T164" s="206">
        <f t="shared" si="3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7" t="s">
        <v>954</v>
      </c>
      <c r="AT164" s="207" t="s">
        <v>208</v>
      </c>
      <c r="AU164" s="207" t="s">
        <v>160</v>
      </c>
      <c r="AY164" s="17" t="s">
        <v>153</v>
      </c>
      <c r="BE164" s="208">
        <f t="shared" si="34"/>
        <v>0</v>
      </c>
      <c r="BF164" s="208">
        <f t="shared" si="35"/>
        <v>0</v>
      </c>
      <c r="BG164" s="208">
        <f t="shared" si="36"/>
        <v>0</v>
      </c>
      <c r="BH164" s="208">
        <f t="shared" si="37"/>
        <v>0</v>
      </c>
      <c r="BI164" s="208">
        <f t="shared" si="38"/>
        <v>0</v>
      </c>
      <c r="BJ164" s="17" t="s">
        <v>160</v>
      </c>
      <c r="BK164" s="209">
        <f t="shared" si="39"/>
        <v>0</v>
      </c>
      <c r="BL164" s="17" t="s">
        <v>514</v>
      </c>
      <c r="BM164" s="207" t="s">
        <v>965</v>
      </c>
    </row>
    <row r="165" spans="1:65" s="2" customFormat="1" ht="49.95" customHeight="1">
      <c r="A165" s="34"/>
      <c r="B165" s="35"/>
      <c r="C165" s="36"/>
      <c r="D165" s="36"/>
      <c r="E165" s="184" t="s">
        <v>774</v>
      </c>
      <c r="F165" s="184" t="s">
        <v>775</v>
      </c>
      <c r="G165" s="36"/>
      <c r="H165" s="36"/>
      <c r="I165" s="36"/>
      <c r="J165" s="168">
        <f t="shared" ref="J165:J170" si="40">BK165</f>
        <v>0</v>
      </c>
      <c r="K165" s="36"/>
      <c r="L165" s="39"/>
      <c r="M165" s="253"/>
      <c r="N165" s="254"/>
      <c r="O165" s="75"/>
      <c r="P165" s="75"/>
      <c r="Q165" s="75"/>
      <c r="R165" s="75"/>
      <c r="S165" s="75"/>
      <c r="T165" s="76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T165" s="17" t="s">
        <v>73</v>
      </c>
      <c r="AU165" s="17" t="s">
        <v>74</v>
      </c>
      <c r="AY165" s="17" t="s">
        <v>776</v>
      </c>
      <c r="BK165" s="209">
        <f>SUM(BK166:BK170)</f>
        <v>0</v>
      </c>
    </row>
    <row r="166" spans="1:65" s="2" customFormat="1" ht="16.350000000000001" customHeight="1">
      <c r="A166" s="34"/>
      <c r="B166" s="35"/>
      <c r="C166" s="255" t="s">
        <v>1</v>
      </c>
      <c r="D166" s="255" t="s">
        <v>155</v>
      </c>
      <c r="E166" s="256" t="s">
        <v>1</v>
      </c>
      <c r="F166" s="257" t="s">
        <v>1</v>
      </c>
      <c r="G166" s="258" t="s">
        <v>1</v>
      </c>
      <c r="H166" s="259"/>
      <c r="I166" s="259"/>
      <c r="J166" s="260">
        <f t="shared" si="40"/>
        <v>0</v>
      </c>
      <c r="K166" s="202"/>
      <c r="L166" s="39"/>
      <c r="M166" s="261" t="s">
        <v>1</v>
      </c>
      <c r="N166" s="262" t="s">
        <v>40</v>
      </c>
      <c r="O166" s="75"/>
      <c r="P166" s="75"/>
      <c r="Q166" s="75"/>
      <c r="R166" s="75"/>
      <c r="S166" s="75"/>
      <c r="T166" s="76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776</v>
      </c>
      <c r="AU166" s="17" t="s">
        <v>82</v>
      </c>
      <c r="AY166" s="17" t="s">
        <v>776</v>
      </c>
      <c r="BE166" s="208">
        <f>IF(N166="základná",J166,0)</f>
        <v>0</v>
      </c>
      <c r="BF166" s="208">
        <f>IF(N166="znížená",J166,0)</f>
        <v>0</v>
      </c>
      <c r="BG166" s="208">
        <f>IF(N166="zákl. prenesená",J166,0)</f>
        <v>0</v>
      </c>
      <c r="BH166" s="208">
        <f>IF(N166="zníž. prenesená",J166,0)</f>
        <v>0</v>
      </c>
      <c r="BI166" s="208">
        <f>IF(N166="nulová",J166,0)</f>
        <v>0</v>
      </c>
      <c r="BJ166" s="17" t="s">
        <v>160</v>
      </c>
      <c r="BK166" s="209">
        <f>I166*H166</f>
        <v>0</v>
      </c>
    </row>
    <row r="167" spans="1:65" s="2" customFormat="1" ht="16.350000000000001" customHeight="1">
      <c r="A167" s="34"/>
      <c r="B167" s="35"/>
      <c r="C167" s="255" t="s">
        <v>1</v>
      </c>
      <c r="D167" s="255" t="s">
        <v>155</v>
      </c>
      <c r="E167" s="256" t="s">
        <v>1</v>
      </c>
      <c r="F167" s="257" t="s">
        <v>1</v>
      </c>
      <c r="G167" s="258" t="s">
        <v>1</v>
      </c>
      <c r="H167" s="259"/>
      <c r="I167" s="259"/>
      <c r="J167" s="260">
        <f t="shared" si="40"/>
        <v>0</v>
      </c>
      <c r="K167" s="202"/>
      <c r="L167" s="39"/>
      <c r="M167" s="261" t="s">
        <v>1</v>
      </c>
      <c r="N167" s="262" t="s">
        <v>40</v>
      </c>
      <c r="O167" s="75"/>
      <c r="P167" s="75"/>
      <c r="Q167" s="75"/>
      <c r="R167" s="75"/>
      <c r="S167" s="75"/>
      <c r="T167" s="76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776</v>
      </c>
      <c r="AU167" s="17" t="s">
        <v>82</v>
      </c>
      <c r="AY167" s="17" t="s">
        <v>776</v>
      </c>
      <c r="BE167" s="208">
        <f>IF(N167="základná",J167,0)</f>
        <v>0</v>
      </c>
      <c r="BF167" s="208">
        <f>IF(N167="znížená",J167,0)</f>
        <v>0</v>
      </c>
      <c r="BG167" s="208">
        <f>IF(N167="zákl. prenesená",J167,0)</f>
        <v>0</v>
      </c>
      <c r="BH167" s="208">
        <f>IF(N167="zníž. prenesená",J167,0)</f>
        <v>0</v>
      </c>
      <c r="BI167" s="208">
        <f>IF(N167="nulová",J167,0)</f>
        <v>0</v>
      </c>
      <c r="BJ167" s="17" t="s">
        <v>160</v>
      </c>
      <c r="BK167" s="209">
        <f>I167*H167</f>
        <v>0</v>
      </c>
    </row>
    <row r="168" spans="1:65" s="2" customFormat="1" ht="16.350000000000001" customHeight="1">
      <c r="A168" s="34"/>
      <c r="B168" s="35"/>
      <c r="C168" s="255" t="s">
        <v>1</v>
      </c>
      <c r="D168" s="255" t="s">
        <v>155</v>
      </c>
      <c r="E168" s="256" t="s">
        <v>1</v>
      </c>
      <c r="F168" s="257" t="s">
        <v>1</v>
      </c>
      <c r="G168" s="258" t="s">
        <v>1</v>
      </c>
      <c r="H168" s="259"/>
      <c r="I168" s="259"/>
      <c r="J168" s="260">
        <f t="shared" si="40"/>
        <v>0</v>
      </c>
      <c r="K168" s="202"/>
      <c r="L168" s="39"/>
      <c r="M168" s="261" t="s">
        <v>1</v>
      </c>
      <c r="N168" s="262" t="s">
        <v>40</v>
      </c>
      <c r="O168" s="75"/>
      <c r="P168" s="75"/>
      <c r="Q168" s="75"/>
      <c r="R168" s="75"/>
      <c r="S168" s="75"/>
      <c r="T168" s="76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776</v>
      </c>
      <c r="AU168" s="17" t="s">
        <v>82</v>
      </c>
      <c r="AY168" s="17" t="s">
        <v>776</v>
      </c>
      <c r="BE168" s="208">
        <f>IF(N168="základná",J168,0)</f>
        <v>0</v>
      </c>
      <c r="BF168" s="208">
        <f>IF(N168="znížená",J168,0)</f>
        <v>0</v>
      </c>
      <c r="BG168" s="208">
        <f>IF(N168="zákl. prenesená",J168,0)</f>
        <v>0</v>
      </c>
      <c r="BH168" s="208">
        <f>IF(N168="zníž. prenesená",J168,0)</f>
        <v>0</v>
      </c>
      <c r="BI168" s="208">
        <f>IF(N168="nulová",J168,0)</f>
        <v>0</v>
      </c>
      <c r="BJ168" s="17" t="s">
        <v>160</v>
      </c>
      <c r="BK168" s="209">
        <f>I168*H168</f>
        <v>0</v>
      </c>
    </row>
    <row r="169" spans="1:65" s="2" customFormat="1" ht="16.350000000000001" customHeight="1">
      <c r="A169" s="34"/>
      <c r="B169" s="35"/>
      <c r="C169" s="255" t="s">
        <v>1</v>
      </c>
      <c r="D169" s="255" t="s">
        <v>155</v>
      </c>
      <c r="E169" s="256" t="s">
        <v>1</v>
      </c>
      <c r="F169" s="257" t="s">
        <v>1</v>
      </c>
      <c r="G169" s="258" t="s">
        <v>1</v>
      </c>
      <c r="H169" s="259"/>
      <c r="I169" s="259"/>
      <c r="J169" s="260">
        <f t="shared" si="40"/>
        <v>0</v>
      </c>
      <c r="K169" s="202"/>
      <c r="L169" s="39"/>
      <c r="M169" s="261" t="s">
        <v>1</v>
      </c>
      <c r="N169" s="262" t="s">
        <v>40</v>
      </c>
      <c r="O169" s="75"/>
      <c r="P169" s="75"/>
      <c r="Q169" s="75"/>
      <c r="R169" s="75"/>
      <c r="S169" s="75"/>
      <c r="T169" s="76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7" t="s">
        <v>776</v>
      </c>
      <c r="AU169" s="17" t="s">
        <v>82</v>
      </c>
      <c r="AY169" s="17" t="s">
        <v>776</v>
      </c>
      <c r="BE169" s="208">
        <f>IF(N169="základná",J169,0)</f>
        <v>0</v>
      </c>
      <c r="BF169" s="208">
        <f>IF(N169="znížená",J169,0)</f>
        <v>0</v>
      </c>
      <c r="BG169" s="208">
        <f>IF(N169="zákl. prenesená",J169,0)</f>
        <v>0</v>
      </c>
      <c r="BH169" s="208">
        <f>IF(N169="zníž. prenesená",J169,0)</f>
        <v>0</v>
      </c>
      <c r="BI169" s="208">
        <f>IF(N169="nulová",J169,0)</f>
        <v>0</v>
      </c>
      <c r="BJ169" s="17" t="s">
        <v>160</v>
      </c>
      <c r="BK169" s="209">
        <f>I169*H169</f>
        <v>0</v>
      </c>
    </row>
    <row r="170" spans="1:65" s="2" customFormat="1" ht="16.350000000000001" customHeight="1">
      <c r="A170" s="34"/>
      <c r="B170" s="35"/>
      <c r="C170" s="255" t="s">
        <v>1</v>
      </c>
      <c r="D170" s="255" t="s">
        <v>155</v>
      </c>
      <c r="E170" s="256" t="s">
        <v>1</v>
      </c>
      <c r="F170" s="257" t="s">
        <v>1</v>
      </c>
      <c r="G170" s="258" t="s">
        <v>1</v>
      </c>
      <c r="H170" s="259"/>
      <c r="I170" s="259"/>
      <c r="J170" s="260">
        <f t="shared" si="40"/>
        <v>0</v>
      </c>
      <c r="K170" s="202"/>
      <c r="L170" s="39"/>
      <c r="M170" s="261" t="s">
        <v>1</v>
      </c>
      <c r="N170" s="262" t="s">
        <v>40</v>
      </c>
      <c r="O170" s="263"/>
      <c r="P170" s="263"/>
      <c r="Q170" s="263"/>
      <c r="R170" s="263"/>
      <c r="S170" s="263"/>
      <c r="T170" s="26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776</v>
      </c>
      <c r="AU170" s="17" t="s">
        <v>82</v>
      </c>
      <c r="AY170" s="17" t="s">
        <v>776</v>
      </c>
      <c r="BE170" s="208">
        <f>IF(N170="základná",J170,0)</f>
        <v>0</v>
      </c>
      <c r="BF170" s="208">
        <f>IF(N170="znížená",J170,0)</f>
        <v>0</v>
      </c>
      <c r="BG170" s="208">
        <f>IF(N170="zákl. prenesená",J170,0)</f>
        <v>0</v>
      </c>
      <c r="BH170" s="208">
        <f>IF(N170="zníž. prenesená",J170,0)</f>
        <v>0</v>
      </c>
      <c r="BI170" s="208">
        <f>IF(N170="nulová",J170,0)</f>
        <v>0</v>
      </c>
      <c r="BJ170" s="17" t="s">
        <v>160</v>
      </c>
      <c r="BK170" s="209">
        <f>I170*H170</f>
        <v>0</v>
      </c>
    </row>
    <row r="171" spans="1:65" s="2" customFormat="1" ht="6.9" customHeight="1">
      <c r="A171" s="34"/>
      <c r="B171" s="58"/>
      <c r="C171" s="59"/>
      <c r="D171" s="59"/>
      <c r="E171" s="59"/>
      <c r="F171" s="59"/>
      <c r="G171" s="59"/>
      <c r="H171" s="59"/>
      <c r="I171" s="59"/>
      <c r="J171" s="59"/>
      <c r="K171" s="59"/>
      <c r="L171" s="39"/>
      <c r="M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</row>
  </sheetData>
  <sheetProtection algorithmName="SHA-512" hashValue="6Ib5Ao4AdqbX3gjwxzHjVQqYg5vacmr3a1EexWafHKRPF9EVW4jUCXVHCSuZc9ZjXN2jl0BX4KUi1g7htLehUA==" saltValue="oMYkxkstlVrBHNEessLm2YYjc63kyrCSMpqJc/pGyXfyscDP/7fTKsIxz1bvfsPm9xP7A0voFl8sd36uLewMEA==" spinCount="100000" sheet="1" objects="1" scenarios="1" formatColumns="0" formatRows="0" autoFilter="0"/>
  <autoFilter ref="C123:K17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6:D171">
      <formula1>"K, M"</formula1>
    </dataValidation>
    <dataValidation type="list" allowBlank="1" showInputMessage="1" showErrorMessage="1" error="Povolené sú hodnoty základná, znížená, nulová." sqref="N166:N171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92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966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ROUND(J119,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ROUND((ROUND((SUM(BE119:BE151)),  2) + SUM(BE153:BE157)), 2)</f>
        <v>0</v>
      </c>
      <c r="G33" s="129"/>
      <c r="H33" s="129"/>
      <c r="I33" s="130">
        <v>0.2</v>
      </c>
      <c r="J33" s="128">
        <f>ROUND((ROUND(((SUM(BE119:BE151))*I33),  2) + (SUM(BE153:BE157)*I33)),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ROUND((ROUND((SUM(BF119:BF151)),  2) + SUM(BF153:BF157)), 2)</f>
        <v>0</v>
      </c>
      <c r="G34" s="129"/>
      <c r="H34" s="129"/>
      <c r="I34" s="130">
        <v>0.2</v>
      </c>
      <c r="J34" s="128">
        <f>ROUND((ROUND(((SUM(BF119:BF151))*I34),  2) + (SUM(BF153:BF157)*I34)),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ROUND((ROUND((SUM(BG119:BG151)),  2) + SUM(BG153:BG157)),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ROUND((ROUND((SUM(BH119:BH151)),  2) + SUM(BH153:BH157)),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ROUND((ROUND((SUM(BI119:BI151)),  2) + SUM(BI153:BI157)),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d - Svetelná inštalácia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J119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967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968</v>
      </c>
      <c r="E98" s="164"/>
      <c r="F98" s="164"/>
      <c r="G98" s="164"/>
      <c r="H98" s="164"/>
      <c r="I98" s="164"/>
      <c r="J98" s="165">
        <f>J123</f>
        <v>0</v>
      </c>
      <c r="K98" s="162"/>
      <c r="L98" s="166"/>
    </row>
    <row r="99" spans="1:31" s="9" customFormat="1" ht="21.75" hidden="1" customHeight="1">
      <c r="B99" s="155"/>
      <c r="C99" s="156"/>
      <c r="D99" s="167" t="s">
        <v>138</v>
      </c>
      <c r="E99" s="156"/>
      <c r="F99" s="156"/>
      <c r="G99" s="156"/>
      <c r="H99" s="156"/>
      <c r="I99" s="156"/>
      <c r="J99" s="168">
        <f>J152</f>
        <v>0</v>
      </c>
      <c r="K99" s="156"/>
      <c r="L99" s="160"/>
    </row>
    <row r="100" spans="1:31" s="2" customFormat="1" ht="21.75" hidden="1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5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" hidden="1" customHeight="1">
      <c r="A101" s="3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ht="10.199999999999999" hidden="1"/>
    <row r="103" spans="1:31" ht="10.199999999999999" hidden="1"/>
    <row r="104" spans="1:31" ht="10.199999999999999" hidden="1"/>
    <row r="105" spans="1:31" s="2" customFormat="1" ht="6.9" customHeight="1">
      <c r="A105" s="3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" customHeight="1">
      <c r="A106" s="34"/>
      <c r="B106" s="35"/>
      <c r="C106" s="23" t="s">
        <v>139</v>
      </c>
      <c r="D106" s="36"/>
      <c r="E106" s="36"/>
      <c r="F106" s="36"/>
      <c r="G106" s="36"/>
      <c r="H106" s="36"/>
      <c r="I106" s="36"/>
      <c r="J106" s="36"/>
      <c r="K106" s="36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14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316" t="str">
        <f>E7</f>
        <v>Prevádzka na spracovanie a balenie húb</v>
      </c>
      <c r="F109" s="317"/>
      <c r="G109" s="317"/>
      <c r="H109" s="317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109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65" t="str">
        <f>E9</f>
        <v>d - Svetelná inštalácia</v>
      </c>
      <c r="F111" s="318"/>
      <c r="G111" s="318"/>
      <c r="H111" s="318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18</v>
      </c>
      <c r="D113" s="36"/>
      <c r="E113" s="36"/>
      <c r="F113" s="27" t="str">
        <f>F12</f>
        <v>Halíč</v>
      </c>
      <c r="G113" s="36"/>
      <c r="H113" s="36"/>
      <c r="I113" s="29" t="s">
        <v>20</v>
      </c>
      <c r="J113" s="70">
        <f>IF(J12="","",J12)</f>
        <v>44627</v>
      </c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15" customHeight="1">
      <c r="A115" s="34"/>
      <c r="B115" s="35"/>
      <c r="C115" s="29" t="s">
        <v>21</v>
      </c>
      <c r="D115" s="36"/>
      <c r="E115" s="36"/>
      <c r="F115" s="27" t="str">
        <f>E15</f>
        <v>Kupec Ján</v>
      </c>
      <c r="G115" s="36"/>
      <c r="H115" s="36"/>
      <c r="I115" s="29" t="s">
        <v>27</v>
      </c>
      <c r="J115" s="32" t="str">
        <f>E21</f>
        <v>Ing. Tibor Pepich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5.65" customHeight="1">
      <c r="A116" s="34"/>
      <c r="B116" s="35"/>
      <c r="C116" s="29" t="s">
        <v>25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>Elektromont-servis Ladislav Medveď</v>
      </c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69"/>
      <c r="B118" s="170"/>
      <c r="C118" s="171" t="s">
        <v>140</v>
      </c>
      <c r="D118" s="172" t="s">
        <v>59</v>
      </c>
      <c r="E118" s="172" t="s">
        <v>55</v>
      </c>
      <c r="F118" s="172" t="s">
        <v>56</v>
      </c>
      <c r="G118" s="172" t="s">
        <v>141</v>
      </c>
      <c r="H118" s="172" t="s">
        <v>142</v>
      </c>
      <c r="I118" s="172" t="s">
        <v>143</v>
      </c>
      <c r="J118" s="173" t="s">
        <v>113</v>
      </c>
      <c r="K118" s="174" t="s">
        <v>144</v>
      </c>
      <c r="L118" s="175"/>
      <c r="M118" s="79" t="s">
        <v>1</v>
      </c>
      <c r="N118" s="80" t="s">
        <v>38</v>
      </c>
      <c r="O118" s="80" t="s">
        <v>145</v>
      </c>
      <c r="P118" s="80" t="s">
        <v>146</v>
      </c>
      <c r="Q118" s="80" t="s">
        <v>147</v>
      </c>
      <c r="R118" s="80" t="s">
        <v>148</v>
      </c>
      <c r="S118" s="80" t="s">
        <v>149</v>
      </c>
      <c r="T118" s="81" t="s">
        <v>150</v>
      </c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</row>
    <row r="119" spans="1:65" s="2" customFormat="1" ht="22.8" customHeight="1">
      <c r="A119" s="34"/>
      <c r="B119" s="35"/>
      <c r="C119" s="86" t="s">
        <v>114</v>
      </c>
      <c r="D119" s="36"/>
      <c r="E119" s="36"/>
      <c r="F119" s="36"/>
      <c r="G119" s="36"/>
      <c r="H119" s="36"/>
      <c r="I119" s="36"/>
      <c r="J119" s="176">
        <f>BK119</f>
        <v>0</v>
      </c>
      <c r="K119" s="36"/>
      <c r="L119" s="39"/>
      <c r="M119" s="82"/>
      <c r="N119" s="177"/>
      <c r="O119" s="83"/>
      <c r="P119" s="178">
        <f>P120+P152</f>
        <v>0</v>
      </c>
      <c r="Q119" s="83"/>
      <c r="R119" s="178">
        <f>R120+R152</f>
        <v>0.33539000000000002</v>
      </c>
      <c r="S119" s="83"/>
      <c r="T119" s="179">
        <f>T120+T152</f>
        <v>0.6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73</v>
      </c>
      <c r="AU119" s="17" t="s">
        <v>115</v>
      </c>
      <c r="BK119" s="180">
        <f>BK120+BK152</f>
        <v>0</v>
      </c>
    </row>
    <row r="120" spans="1:65" s="12" customFormat="1" ht="25.95" customHeight="1">
      <c r="B120" s="181"/>
      <c r="C120" s="182"/>
      <c r="D120" s="183" t="s">
        <v>73</v>
      </c>
      <c r="E120" s="184" t="s">
        <v>323</v>
      </c>
      <c r="F120" s="184" t="s">
        <v>969</v>
      </c>
      <c r="G120" s="182"/>
      <c r="H120" s="182"/>
      <c r="I120" s="185"/>
      <c r="J120" s="168">
        <f>BK120</f>
        <v>0</v>
      </c>
      <c r="K120" s="182"/>
      <c r="L120" s="186"/>
      <c r="M120" s="187"/>
      <c r="N120" s="188"/>
      <c r="O120" s="188"/>
      <c r="P120" s="189">
        <f>P121+P122+P123</f>
        <v>0</v>
      </c>
      <c r="Q120" s="188"/>
      <c r="R120" s="189">
        <f>R121+R122+R123</f>
        <v>0.33539000000000002</v>
      </c>
      <c r="S120" s="188"/>
      <c r="T120" s="190">
        <f>T121+T122+T123</f>
        <v>0.6</v>
      </c>
      <c r="AR120" s="191" t="s">
        <v>160</v>
      </c>
      <c r="AT120" s="192" t="s">
        <v>73</v>
      </c>
      <c r="AU120" s="192" t="s">
        <v>74</v>
      </c>
      <c r="AY120" s="191" t="s">
        <v>153</v>
      </c>
      <c r="BK120" s="193">
        <f>BK121+BK122+BK123</f>
        <v>0</v>
      </c>
    </row>
    <row r="121" spans="1:65" s="2" customFormat="1" ht="33" customHeight="1">
      <c r="A121" s="34"/>
      <c r="B121" s="35"/>
      <c r="C121" s="196" t="s">
        <v>363</v>
      </c>
      <c r="D121" s="196" t="s">
        <v>155</v>
      </c>
      <c r="E121" s="197" t="s">
        <v>970</v>
      </c>
      <c r="F121" s="198" t="s">
        <v>971</v>
      </c>
      <c r="G121" s="199" t="s">
        <v>233</v>
      </c>
      <c r="H121" s="200">
        <v>20</v>
      </c>
      <c r="I121" s="201"/>
      <c r="J121" s="200">
        <f>ROUND(I121*H121,3)</f>
        <v>0</v>
      </c>
      <c r="K121" s="202"/>
      <c r="L121" s="39"/>
      <c r="M121" s="203" t="s">
        <v>1</v>
      </c>
      <c r="N121" s="204" t="s">
        <v>40</v>
      </c>
      <c r="O121" s="75"/>
      <c r="P121" s="205">
        <f>O121*H121</f>
        <v>0</v>
      </c>
      <c r="Q121" s="205">
        <v>2.3400000000000001E-3</v>
      </c>
      <c r="R121" s="205">
        <f>Q121*H121</f>
        <v>4.6800000000000001E-2</v>
      </c>
      <c r="S121" s="205">
        <v>0</v>
      </c>
      <c r="T121" s="206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07" t="s">
        <v>241</v>
      </c>
      <c r="AT121" s="207" t="s">
        <v>155</v>
      </c>
      <c r="AU121" s="207" t="s">
        <v>82</v>
      </c>
      <c r="AY121" s="17" t="s">
        <v>153</v>
      </c>
      <c r="BE121" s="208">
        <f>IF(N121="základná",J121,0)</f>
        <v>0</v>
      </c>
      <c r="BF121" s="208">
        <f>IF(N121="znížená",J121,0)</f>
        <v>0</v>
      </c>
      <c r="BG121" s="208">
        <f>IF(N121="zákl. prenesená",J121,0)</f>
        <v>0</v>
      </c>
      <c r="BH121" s="208">
        <f>IF(N121="zníž. prenesená",J121,0)</f>
        <v>0</v>
      </c>
      <c r="BI121" s="208">
        <f>IF(N121="nulová",J121,0)</f>
        <v>0</v>
      </c>
      <c r="BJ121" s="17" t="s">
        <v>160</v>
      </c>
      <c r="BK121" s="209">
        <f>ROUND(I121*H121,3)</f>
        <v>0</v>
      </c>
      <c r="BL121" s="17" t="s">
        <v>241</v>
      </c>
      <c r="BM121" s="207" t="s">
        <v>972</v>
      </c>
    </row>
    <row r="122" spans="1:65" s="2" customFormat="1" ht="37.799999999999997" customHeight="1">
      <c r="A122" s="34"/>
      <c r="B122" s="35"/>
      <c r="C122" s="196" t="s">
        <v>368</v>
      </c>
      <c r="D122" s="196" t="s">
        <v>155</v>
      </c>
      <c r="E122" s="197" t="s">
        <v>973</v>
      </c>
      <c r="F122" s="198" t="s">
        <v>974</v>
      </c>
      <c r="G122" s="199" t="s">
        <v>308</v>
      </c>
      <c r="H122" s="200">
        <v>300</v>
      </c>
      <c r="I122" s="201"/>
      <c r="J122" s="200">
        <f>ROUND(I122*H122,3)</f>
        <v>0</v>
      </c>
      <c r="K122" s="202"/>
      <c r="L122" s="39"/>
      <c r="M122" s="203" t="s">
        <v>1</v>
      </c>
      <c r="N122" s="204" t="s">
        <v>40</v>
      </c>
      <c r="O122" s="75"/>
      <c r="P122" s="205">
        <f>O122*H122</f>
        <v>0</v>
      </c>
      <c r="Q122" s="205">
        <v>0</v>
      </c>
      <c r="R122" s="205">
        <f>Q122*H122</f>
        <v>0</v>
      </c>
      <c r="S122" s="205">
        <v>2E-3</v>
      </c>
      <c r="T122" s="206">
        <f>S122*H122</f>
        <v>0.6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7" t="s">
        <v>241</v>
      </c>
      <c r="AT122" s="207" t="s">
        <v>155</v>
      </c>
      <c r="AU122" s="207" t="s">
        <v>82</v>
      </c>
      <c r="AY122" s="17" t="s">
        <v>153</v>
      </c>
      <c r="BE122" s="208">
        <f>IF(N122="základná",J122,0)</f>
        <v>0</v>
      </c>
      <c r="BF122" s="208">
        <f>IF(N122="znížená",J122,0)</f>
        <v>0</v>
      </c>
      <c r="BG122" s="208">
        <f>IF(N122="zákl. prenesená",J122,0)</f>
        <v>0</v>
      </c>
      <c r="BH122" s="208">
        <f>IF(N122="zníž. prenesená",J122,0)</f>
        <v>0</v>
      </c>
      <c r="BI122" s="208">
        <f>IF(N122="nulová",J122,0)</f>
        <v>0</v>
      </c>
      <c r="BJ122" s="17" t="s">
        <v>160</v>
      </c>
      <c r="BK122" s="209">
        <f>ROUND(I122*H122,3)</f>
        <v>0</v>
      </c>
      <c r="BL122" s="17" t="s">
        <v>241</v>
      </c>
      <c r="BM122" s="207" t="s">
        <v>975</v>
      </c>
    </row>
    <row r="123" spans="1:65" s="12" customFormat="1" ht="22.8" customHeight="1">
      <c r="B123" s="181"/>
      <c r="C123" s="182"/>
      <c r="D123" s="183" t="s">
        <v>73</v>
      </c>
      <c r="E123" s="194" t="s">
        <v>916</v>
      </c>
      <c r="F123" s="194" t="s">
        <v>976</v>
      </c>
      <c r="G123" s="182"/>
      <c r="H123" s="182"/>
      <c r="I123" s="185"/>
      <c r="J123" s="195">
        <f>BK123</f>
        <v>0</v>
      </c>
      <c r="K123" s="182"/>
      <c r="L123" s="186"/>
      <c r="M123" s="187"/>
      <c r="N123" s="188"/>
      <c r="O123" s="188"/>
      <c r="P123" s="189">
        <f>SUM(P124:P151)</f>
        <v>0</v>
      </c>
      <c r="Q123" s="188"/>
      <c r="R123" s="189">
        <f>SUM(R124:R151)</f>
        <v>0.28859000000000001</v>
      </c>
      <c r="S123" s="188"/>
      <c r="T123" s="190">
        <f>SUM(T124:T151)</f>
        <v>0</v>
      </c>
      <c r="AR123" s="191" t="s">
        <v>160</v>
      </c>
      <c r="AT123" s="192" t="s">
        <v>73</v>
      </c>
      <c r="AU123" s="192" t="s">
        <v>82</v>
      </c>
      <c r="AY123" s="191" t="s">
        <v>153</v>
      </c>
      <c r="BK123" s="193">
        <f>SUM(BK124:BK151)</f>
        <v>0</v>
      </c>
    </row>
    <row r="124" spans="1:65" s="2" customFormat="1" ht="24.15" customHeight="1">
      <c r="A124" s="34"/>
      <c r="B124" s="35"/>
      <c r="C124" s="196" t="s">
        <v>82</v>
      </c>
      <c r="D124" s="196" t="s">
        <v>155</v>
      </c>
      <c r="E124" s="197" t="s">
        <v>977</v>
      </c>
      <c r="F124" s="198" t="s">
        <v>978</v>
      </c>
      <c r="G124" s="199" t="s">
        <v>308</v>
      </c>
      <c r="H124" s="200">
        <v>300</v>
      </c>
      <c r="I124" s="201"/>
      <c r="J124" s="200">
        <f t="shared" ref="J124:J151" si="0">ROUND(I124*H124,3)</f>
        <v>0</v>
      </c>
      <c r="K124" s="202"/>
      <c r="L124" s="39"/>
      <c r="M124" s="203" t="s">
        <v>1</v>
      </c>
      <c r="N124" s="204" t="s">
        <v>40</v>
      </c>
      <c r="O124" s="75"/>
      <c r="P124" s="205">
        <f t="shared" ref="P124:P151" si="1">O124*H124</f>
        <v>0</v>
      </c>
      <c r="Q124" s="205">
        <v>0</v>
      </c>
      <c r="R124" s="205">
        <f t="shared" ref="R124:R151" si="2">Q124*H124</f>
        <v>0</v>
      </c>
      <c r="S124" s="205">
        <v>0</v>
      </c>
      <c r="T124" s="206">
        <f t="shared" ref="T124:T151" si="3"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241</v>
      </c>
      <c r="AT124" s="207" t="s">
        <v>155</v>
      </c>
      <c r="AU124" s="207" t="s">
        <v>160</v>
      </c>
      <c r="AY124" s="17" t="s">
        <v>153</v>
      </c>
      <c r="BE124" s="208">
        <f t="shared" ref="BE124:BE151" si="4">IF(N124="základná",J124,0)</f>
        <v>0</v>
      </c>
      <c r="BF124" s="208">
        <f t="shared" ref="BF124:BF151" si="5">IF(N124="znížená",J124,0)</f>
        <v>0</v>
      </c>
      <c r="BG124" s="208">
        <f t="shared" ref="BG124:BG151" si="6">IF(N124="zákl. prenesená",J124,0)</f>
        <v>0</v>
      </c>
      <c r="BH124" s="208">
        <f t="shared" ref="BH124:BH151" si="7">IF(N124="zníž. prenesená",J124,0)</f>
        <v>0</v>
      </c>
      <c r="BI124" s="208">
        <f t="shared" ref="BI124:BI151" si="8">IF(N124="nulová",J124,0)</f>
        <v>0</v>
      </c>
      <c r="BJ124" s="17" t="s">
        <v>160</v>
      </c>
      <c r="BK124" s="209">
        <f t="shared" ref="BK124:BK151" si="9">ROUND(I124*H124,3)</f>
        <v>0</v>
      </c>
      <c r="BL124" s="17" t="s">
        <v>241</v>
      </c>
      <c r="BM124" s="207" t="s">
        <v>979</v>
      </c>
    </row>
    <row r="125" spans="1:65" s="2" customFormat="1" ht="16.5" customHeight="1">
      <c r="A125" s="34"/>
      <c r="B125" s="35"/>
      <c r="C125" s="243" t="s">
        <v>160</v>
      </c>
      <c r="D125" s="243" t="s">
        <v>208</v>
      </c>
      <c r="E125" s="244" t="s">
        <v>980</v>
      </c>
      <c r="F125" s="245" t="s">
        <v>981</v>
      </c>
      <c r="G125" s="246" t="s">
        <v>308</v>
      </c>
      <c r="H125" s="247">
        <v>300</v>
      </c>
      <c r="I125" s="248"/>
      <c r="J125" s="247">
        <f t="shared" si="0"/>
        <v>0</v>
      </c>
      <c r="K125" s="249"/>
      <c r="L125" s="250"/>
      <c r="M125" s="251" t="s">
        <v>1</v>
      </c>
      <c r="N125" s="252" t="s">
        <v>40</v>
      </c>
      <c r="O125" s="75"/>
      <c r="P125" s="205">
        <f t="shared" si="1"/>
        <v>0</v>
      </c>
      <c r="Q125" s="205">
        <v>4.6E-5</v>
      </c>
      <c r="R125" s="205">
        <f t="shared" si="2"/>
        <v>1.38E-2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334</v>
      </c>
      <c r="AT125" s="207" t="s">
        <v>208</v>
      </c>
      <c r="AU125" s="207" t="s">
        <v>160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241</v>
      </c>
      <c r="BM125" s="207" t="s">
        <v>982</v>
      </c>
    </row>
    <row r="126" spans="1:65" s="2" customFormat="1" ht="24.15" customHeight="1">
      <c r="A126" s="34"/>
      <c r="B126" s="35"/>
      <c r="C126" s="196" t="s">
        <v>168</v>
      </c>
      <c r="D126" s="196" t="s">
        <v>155</v>
      </c>
      <c r="E126" s="197" t="s">
        <v>983</v>
      </c>
      <c r="F126" s="198" t="s">
        <v>984</v>
      </c>
      <c r="G126" s="199" t="s">
        <v>314</v>
      </c>
      <c r="H126" s="200">
        <v>32</v>
      </c>
      <c r="I126" s="201"/>
      <c r="J126" s="200">
        <f t="shared" si="0"/>
        <v>0</v>
      </c>
      <c r="K126" s="202"/>
      <c r="L126" s="39"/>
      <c r="M126" s="203" t="s">
        <v>1</v>
      </c>
      <c r="N126" s="204" t="s">
        <v>40</v>
      </c>
      <c r="O126" s="75"/>
      <c r="P126" s="205">
        <f t="shared" si="1"/>
        <v>0</v>
      </c>
      <c r="Q126" s="205">
        <v>0</v>
      </c>
      <c r="R126" s="205">
        <f t="shared" si="2"/>
        <v>0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241</v>
      </c>
      <c r="AT126" s="207" t="s">
        <v>155</v>
      </c>
      <c r="AU126" s="207" t="s">
        <v>160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241</v>
      </c>
      <c r="BM126" s="207" t="s">
        <v>985</v>
      </c>
    </row>
    <row r="127" spans="1:65" s="2" customFormat="1" ht="16.5" customHeight="1">
      <c r="A127" s="34"/>
      <c r="B127" s="35"/>
      <c r="C127" s="243" t="s">
        <v>159</v>
      </c>
      <c r="D127" s="243" t="s">
        <v>208</v>
      </c>
      <c r="E127" s="244" t="s">
        <v>986</v>
      </c>
      <c r="F127" s="245" t="s">
        <v>987</v>
      </c>
      <c r="G127" s="246" t="s">
        <v>314</v>
      </c>
      <c r="H127" s="247">
        <v>32</v>
      </c>
      <c r="I127" s="248"/>
      <c r="J127" s="247">
        <f t="shared" si="0"/>
        <v>0</v>
      </c>
      <c r="K127" s="249"/>
      <c r="L127" s="250"/>
      <c r="M127" s="251" t="s">
        <v>1</v>
      </c>
      <c r="N127" s="252" t="s">
        <v>40</v>
      </c>
      <c r="O127" s="75"/>
      <c r="P127" s="205">
        <f t="shared" si="1"/>
        <v>0</v>
      </c>
      <c r="Q127" s="205">
        <v>2.5000000000000001E-5</v>
      </c>
      <c r="R127" s="205">
        <f t="shared" si="2"/>
        <v>8.0000000000000004E-4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334</v>
      </c>
      <c r="AT127" s="207" t="s">
        <v>208</v>
      </c>
      <c r="AU127" s="207" t="s">
        <v>160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241</v>
      </c>
      <c r="BM127" s="207" t="s">
        <v>988</v>
      </c>
    </row>
    <row r="128" spans="1:65" s="2" customFormat="1" ht="24.15" customHeight="1">
      <c r="A128" s="34"/>
      <c r="B128" s="35"/>
      <c r="C128" s="243" t="s">
        <v>183</v>
      </c>
      <c r="D128" s="243" t="s">
        <v>208</v>
      </c>
      <c r="E128" s="244" t="s">
        <v>989</v>
      </c>
      <c r="F128" s="245" t="s">
        <v>990</v>
      </c>
      <c r="G128" s="246" t="s">
        <v>991</v>
      </c>
      <c r="H128" s="247">
        <v>30</v>
      </c>
      <c r="I128" s="248"/>
      <c r="J128" s="247">
        <f t="shared" si="0"/>
        <v>0</v>
      </c>
      <c r="K128" s="249"/>
      <c r="L128" s="250"/>
      <c r="M128" s="251" t="s">
        <v>1</v>
      </c>
      <c r="N128" s="252" t="s">
        <v>40</v>
      </c>
      <c r="O128" s="75"/>
      <c r="P128" s="205">
        <f t="shared" si="1"/>
        <v>0</v>
      </c>
      <c r="Q128" s="205">
        <v>1E-3</v>
      </c>
      <c r="R128" s="205">
        <f t="shared" si="2"/>
        <v>0.03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334</v>
      </c>
      <c r="AT128" s="207" t="s">
        <v>208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241</v>
      </c>
      <c r="BM128" s="207" t="s">
        <v>992</v>
      </c>
    </row>
    <row r="129" spans="1:65" s="2" customFormat="1" ht="33" customHeight="1">
      <c r="A129" s="34"/>
      <c r="B129" s="35"/>
      <c r="C129" s="196" t="s">
        <v>187</v>
      </c>
      <c r="D129" s="196" t="s">
        <v>155</v>
      </c>
      <c r="E129" s="197" t="s">
        <v>993</v>
      </c>
      <c r="F129" s="198" t="s">
        <v>994</v>
      </c>
      <c r="G129" s="199" t="s">
        <v>314</v>
      </c>
      <c r="H129" s="200">
        <v>12</v>
      </c>
      <c r="I129" s="201"/>
      <c r="J129" s="200">
        <f t="shared" si="0"/>
        <v>0</v>
      </c>
      <c r="K129" s="202"/>
      <c r="L129" s="39"/>
      <c r="M129" s="203" t="s">
        <v>1</v>
      </c>
      <c r="N129" s="204" t="s">
        <v>40</v>
      </c>
      <c r="O129" s="75"/>
      <c r="P129" s="205">
        <f t="shared" si="1"/>
        <v>0</v>
      </c>
      <c r="Q129" s="205">
        <v>0</v>
      </c>
      <c r="R129" s="205">
        <f t="shared" si="2"/>
        <v>0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241</v>
      </c>
      <c r="AT129" s="207" t="s">
        <v>155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241</v>
      </c>
      <c r="BM129" s="207" t="s">
        <v>995</v>
      </c>
    </row>
    <row r="130" spans="1:65" s="2" customFormat="1" ht="16.5" customHeight="1">
      <c r="A130" s="34"/>
      <c r="B130" s="35"/>
      <c r="C130" s="243" t="s">
        <v>192</v>
      </c>
      <c r="D130" s="243" t="s">
        <v>208</v>
      </c>
      <c r="E130" s="244" t="s">
        <v>996</v>
      </c>
      <c r="F130" s="245" t="s">
        <v>997</v>
      </c>
      <c r="G130" s="246" t="s">
        <v>314</v>
      </c>
      <c r="H130" s="247">
        <v>12</v>
      </c>
      <c r="I130" s="248"/>
      <c r="J130" s="247">
        <f t="shared" si="0"/>
        <v>0</v>
      </c>
      <c r="K130" s="249"/>
      <c r="L130" s="250"/>
      <c r="M130" s="251" t="s">
        <v>1</v>
      </c>
      <c r="N130" s="252" t="s">
        <v>40</v>
      </c>
      <c r="O130" s="75"/>
      <c r="P130" s="205">
        <f t="shared" si="1"/>
        <v>0</v>
      </c>
      <c r="Q130" s="205">
        <v>1E-4</v>
      </c>
      <c r="R130" s="205">
        <f t="shared" si="2"/>
        <v>1.2000000000000001E-3</v>
      </c>
      <c r="S130" s="205">
        <v>0</v>
      </c>
      <c r="T130" s="20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334</v>
      </c>
      <c r="AT130" s="207" t="s">
        <v>208</v>
      </c>
      <c r="AU130" s="207" t="s">
        <v>160</v>
      </c>
      <c r="AY130" s="17" t="s">
        <v>153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7" t="s">
        <v>160</v>
      </c>
      <c r="BK130" s="209">
        <f t="shared" si="9"/>
        <v>0</v>
      </c>
      <c r="BL130" s="17" t="s">
        <v>241</v>
      </c>
      <c r="BM130" s="207" t="s">
        <v>998</v>
      </c>
    </row>
    <row r="131" spans="1:65" s="2" customFormat="1" ht="33" customHeight="1">
      <c r="A131" s="34"/>
      <c r="B131" s="35"/>
      <c r="C131" s="196" t="s">
        <v>196</v>
      </c>
      <c r="D131" s="196" t="s">
        <v>155</v>
      </c>
      <c r="E131" s="197" t="s">
        <v>999</v>
      </c>
      <c r="F131" s="198" t="s">
        <v>1000</v>
      </c>
      <c r="G131" s="199" t="s">
        <v>314</v>
      </c>
      <c r="H131" s="200">
        <v>7</v>
      </c>
      <c r="I131" s="201"/>
      <c r="J131" s="200">
        <f t="shared" si="0"/>
        <v>0</v>
      </c>
      <c r="K131" s="202"/>
      <c r="L131" s="39"/>
      <c r="M131" s="203" t="s">
        <v>1</v>
      </c>
      <c r="N131" s="204" t="s">
        <v>40</v>
      </c>
      <c r="O131" s="75"/>
      <c r="P131" s="205">
        <f t="shared" si="1"/>
        <v>0</v>
      </c>
      <c r="Q131" s="205">
        <v>0</v>
      </c>
      <c r="R131" s="205">
        <f t="shared" si="2"/>
        <v>0</v>
      </c>
      <c r="S131" s="205">
        <v>0</v>
      </c>
      <c r="T131" s="20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241</v>
      </c>
      <c r="AT131" s="207" t="s">
        <v>155</v>
      </c>
      <c r="AU131" s="207" t="s">
        <v>160</v>
      </c>
      <c r="AY131" s="17" t="s">
        <v>153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7" t="s">
        <v>160</v>
      </c>
      <c r="BK131" s="209">
        <f t="shared" si="9"/>
        <v>0</v>
      </c>
      <c r="BL131" s="17" t="s">
        <v>241</v>
      </c>
      <c r="BM131" s="207" t="s">
        <v>1001</v>
      </c>
    </row>
    <row r="132" spans="1:65" s="2" customFormat="1" ht="16.5" customHeight="1">
      <c r="A132" s="34"/>
      <c r="B132" s="35"/>
      <c r="C132" s="243" t="s">
        <v>201</v>
      </c>
      <c r="D132" s="243" t="s">
        <v>208</v>
      </c>
      <c r="E132" s="244" t="s">
        <v>1002</v>
      </c>
      <c r="F132" s="245" t="s">
        <v>1003</v>
      </c>
      <c r="G132" s="246" t="s">
        <v>314</v>
      </c>
      <c r="H132" s="247">
        <v>7</v>
      </c>
      <c r="I132" s="248"/>
      <c r="J132" s="247">
        <f t="shared" si="0"/>
        <v>0</v>
      </c>
      <c r="K132" s="249"/>
      <c r="L132" s="250"/>
      <c r="M132" s="251" t="s">
        <v>1</v>
      </c>
      <c r="N132" s="252" t="s">
        <v>40</v>
      </c>
      <c r="O132" s="75"/>
      <c r="P132" s="205">
        <f t="shared" si="1"/>
        <v>0</v>
      </c>
      <c r="Q132" s="205">
        <v>1E-4</v>
      </c>
      <c r="R132" s="205">
        <f t="shared" si="2"/>
        <v>6.9999999999999999E-4</v>
      </c>
      <c r="S132" s="205">
        <v>0</v>
      </c>
      <c r="T132" s="206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7" t="s">
        <v>334</v>
      </c>
      <c r="AT132" s="207" t="s">
        <v>208</v>
      </c>
      <c r="AU132" s="207" t="s">
        <v>160</v>
      </c>
      <c r="AY132" s="17" t="s">
        <v>153</v>
      </c>
      <c r="BE132" s="208">
        <f t="shared" si="4"/>
        <v>0</v>
      </c>
      <c r="BF132" s="208">
        <f t="shared" si="5"/>
        <v>0</v>
      </c>
      <c r="BG132" s="208">
        <f t="shared" si="6"/>
        <v>0</v>
      </c>
      <c r="BH132" s="208">
        <f t="shared" si="7"/>
        <v>0</v>
      </c>
      <c r="BI132" s="208">
        <f t="shared" si="8"/>
        <v>0</v>
      </c>
      <c r="BJ132" s="17" t="s">
        <v>160</v>
      </c>
      <c r="BK132" s="209">
        <f t="shared" si="9"/>
        <v>0</v>
      </c>
      <c r="BL132" s="17" t="s">
        <v>241</v>
      </c>
      <c r="BM132" s="207" t="s">
        <v>1004</v>
      </c>
    </row>
    <row r="133" spans="1:65" s="2" customFormat="1" ht="33" customHeight="1">
      <c r="A133" s="34"/>
      <c r="B133" s="35"/>
      <c r="C133" s="196" t="s">
        <v>207</v>
      </c>
      <c r="D133" s="196" t="s">
        <v>155</v>
      </c>
      <c r="E133" s="197" t="s">
        <v>1005</v>
      </c>
      <c r="F133" s="198" t="s">
        <v>1006</v>
      </c>
      <c r="G133" s="199" t="s">
        <v>314</v>
      </c>
      <c r="H133" s="200">
        <v>10</v>
      </c>
      <c r="I133" s="201"/>
      <c r="J133" s="200">
        <f t="shared" si="0"/>
        <v>0</v>
      </c>
      <c r="K133" s="202"/>
      <c r="L133" s="39"/>
      <c r="M133" s="203" t="s">
        <v>1</v>
      </c>
      <c r="N133" s="204" t="s">
        <v>40</v>
      </c>
      <c r="O133" s="75"/>
      <c r="P133" s="205">
        <f t="shared" si="1"/>
        <v>0</v>
      </c>
      <c r="Q133" s="205">
        <v>0</v>
      </c>
      <c r="R133" s="205">
        <f t="shared" si="2"/>
        <v>0</v>
      </c>
      <c r="S133" s="205">
        <v>0</v>
      </c>
      <c r="T133" s="20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7" t="s">
        <v>241</v>
      </c>
      <c r="AT133" s="207" t="s">
        <v>155</v>
      </c>
      <c r="AU133" s="207" t="s">
        <v>160</v>
      </c>
      <c r="AY133" s="17" t="s">
        <v>153</v>
      </c>
      <c r="BE133" s="208">
        <f t="shared" si="4"/>
        <v>0</v>
      </c>
      <c r="BF133" s="208">
        <f t="shared" si="5"/>
        <v>0</v>
      </c>
      <c r="BG133" s="208">
        <f t="shared" si="6"/>
        <v>0</v>
      </c>
      <c r="BH133" s="208">
        <f t="shared" si="7"/>
        <v>0</v>
      </c>
      <c r="BI133" s="208">
        <f t="shared" si="8"/>
        <v>0</v>
      </c>
      <c r="BJ133" s="17" t="s">
        <v>160</v>
      </c>
      <c r="BK133" s="209">
        <f t="shared" si="9"/>
        <v>0</v>
      </c>
      <c r="BL133" s="17" t="s">
        <v>241</v>
      </c>
      <c r="BM133" s="207" t="s">
        <v>1007</v>
      </c>
    </row>
    <row r="134" spans="1:65" s="2" customFormat="1" ht="24.15" customHeight="1">
      <c r="A134" s="34"/>
      <c r="B134" s="35"/>
      <c r="C134" s="243" t="s">
        <v>213</v>
      </c>
      <c r="D134" s="243" t="s">
        <v>208</v>
      </c>
      <c r="E134" s="244" t="s">
        <v>1008</v>
      </c>
      <c r="F134" s="245" t="s">
        <v>1009</v>
      </c>
      <c r="G134" s="246" t="s">
        <v>314</v>
      </c>
      <c r="H134" s="247">
        <v>10</v>
      </c>
      <c r="I134" s="248"/>
      <c r="J134" s="247">
        <f t="shared" si="0"/>
        <v>0</v>
      </c>
      <c r="K134" s="249"/>
      <c r="L134" s="250"/>
      <c r="M134" s="251" t="s">
        <v>1</v>
      </c>
      <c r="N134" s="252" t="s">
        <v>40</v>
      </c>
      <c r="O134" s="75"/>
      <c r="P134" s="205">
        <f t="shared" si="1"/>
        <v>0</v>
      </c>
      <c r="Q134" s="205">
        <v>2.0000000000000002E-5</v>
      </c>
      <c r="R134" s="205">
        <f t="shared" si="2"/>
        <v>2.0000000000000001E-4</v>
      </c>
      <c r="S134" s="205">
        <v>0</v>
      </c>
      <c r="T134" s="20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334</v>
      </c>
      <c r="AT134" s="207" t="s">
        <v>208</v>
      </c>
      <c r="AU134" s="207" t="s">
        <v>160</v>
      </c>
      <c r="AY134" s="17" t="s">
        <v>153</v>
      </c>
      <c r="BE134" s="208">
        <f t="shared" si="4"/>
        <v>0</v>
      </c>
      <c r="BF134" s="208">
        <f t="shared" si="5"/>
        <v>0</v>
      </c>
      <c r="BG134" s="208">
        <f t="shared" si="6"/>
        <v>0</v>
      </c>
      <c r="BH134" s="208">
        <f t="shared" si="7"/>
        <v>0</v>
      </c>
      <c r="BI134" s="208">
        <f t="shared" si="8"/>
        <v>0</v>
      </c>
      <c r="BJ134" s="17" t="s">
        <v>160</v>
      </c>
      <c r="BK134" s="209">
        <f t="shared" si="9"/>
        <v>0</v>
      </c>
      <c r="BL134" s="17" t="s">
        <v>241</v>
      </c>
      <c r="BM134" s="207" t="s">
        <v>1010</v>
      </c>
    </row>
    <row r="135" spans="1:65" s="2" customFormat="1" ht="33" customHeight="1">
      <c r="A135" s="34"/>
      <c r="B135" s="35"/>
      <c r="C135" s="196" t="s">
        <v>218</v>
      </c>
      <c r="D135" s="196" t="s">
        <v>155</v>
      </c>
      <c r="E135" s="197" t="s">
        <v>1011</v>
      </c>
      <c r="F135" s="198" t="s">
        <v>1012</v>
      </c>
      <c r="G135" s="199" t="s">
        <v>314</v>
      </c>
      <c r="H135" s="200">
        <v>2</v>
      </c>
      <c r="I135" s="201"/>
      <c r="J135" s="200">
        <f t="shared" si="0"/>
        <v>0</v>
      </c>
      <c r="K135" s="202"/>
      <c r="L135" s="39"/>
      <c r="M135" s="203" t="s">
        <v>1</v>
      </c>
      <c r="N135" s="204" t="s">
        <v>40</v>
      </c>
      <c r="O135" s="75"/>
      <c r="P135" s="205">
        <f t="shared" si="1"/>
        <v>0</v>
      </c>
      <c r="Q135" s="205">
        <v>0</v>
      </c>
      <c r="R135" s="205">
        <f t="shared" si="2"/>
        <v>0</v>
      </c>
      <c r="S135" s="205">
        <v>0</v>
      </c>
      <c r="T135" s="20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241</v>
      </c>
      <c r="AT135" s="207" t="s">
        <v>155</v>
      </c>
      <c r="AU135" s="207" t="s">
        <v>160</v>
      </c>
      <c r="AY135" s="17" t="s">
        <v>153</v>
      </c>
      <c r="BE135" s="208">
        <f t="shared" si="4"/>
        <v>0</v>
      </c>
      <c r="BF135" s="208">
        <f t="shared" si="5"/>
        <v>0</v>
      </c>
      <c r="BG135" s="208">
        <f t="shared" si="6"/>
        <v>0</v>
      </c>
      <c r="BH135" s="208">
        <f t="shared" si="7"/>
        <v>0</v>
      </c>
      <c r="BI135" s="208">
        <f t="shared" si="8"/>
        <v>0</v>
      </c>
      <c r="BJ135" s="17" t="s">
        <v>160</v>
      </c>
      <c r="BK135" s="209">
        <f t="shared" si="9"/>
        <v>0</v>
      </c>
      <c r="BL135" s="17" t="s">
        <v>241</v>
      </c>
      <c r="BM135" s="207" t="s">
        <v>1013</v>
      </c>
    </row>
    <row r="136" spans="1:65" s="2" customFormat="1" ht="16.5" customHeight="1">
      <c r="A136" s="34"/>
      <c r="B136" s="35"/>
      <c r="C136" s="243" t="s">
        <v>224</v>
      </c>
      <c r="D136" s="243" t="s">
        <v>208</v>
      </c>
      <c r="E136" s="244" t="s">
        <v>1014</v>
      </c>
      <c r="F136" s="245" t="s">
        <v>1015</v>
      </c>
      <c r="G136" s="246" t="s">
        <v>314</v>
      </c>
      <c r="H136" s="247">
        <v>2</v>
      </c>
      <c r="I136" s="248"/>
      <c r="J136" s="247">
        <f t="shared" si="0"/>
        <v>0</v>
      </c>
      <c r="K136" s="249"/>
      <c r="L136" s="250"/>
      <c r="M136" s="251" t="s">
        <v>1</v>
      </c>
      <c r="N136" s="252" t="s">
        <v>40</v>
      </c>
      <c r="O136" s="75"/>
      <c r="P136" s="205">
        <f t="shared" si="1"/>
        <v>0</v>
      </c>
      <c r="Q136" s="205">
        <v>1E-4</v>
      </c>
      <c r="R136" s="205">
        <f t="shared" si="2"/>
        <v>2.0000000000000001E-4</v>
      </c>
      <c r="S136" s="205">
        <v>0</v>
      </c>
      <c r="T136" s="20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334</v>
      </c>
      <c r="AT136" s="207" t="s">
        <v>208</v>
      </c>
      <c r="AU136" s="207" t="s">
        <v>160</v>
      </c>
      <c r="AY136" s="17" t="s">
        <v>153</v>
      </c>
      <c r="BE136" s="208">
        <f t="shared" si="4"/>
        <v>0</v>
      </c>
      <c r="BF136" s="208">
        <f t="shared" si="5"/>
        <v>0</v>
      </c>
      <c r="BG136" s="208">
        <f t="shared" si="6"/>
        <v>0</v>
      </c>
      <c r="BH136" s="208">
        <f t="shared" si="7"/>
        <v>0</v>
      </c>
      <c r="BI136" s="208">
        <f t="shared" si="8"/>
        <v>0</v>
      </c>
      <c r="BJ136" s="17" t="s">
        <v>160</v>
      </c>
      <c r="BK136" s="209">
        <f t="shared" si="9"/>
        <v>0</v>
      </c>
      <c r="BL136" s="17" t="s">
        <v>241</v>
      </c>
      <c r="BM136" s="207" t="s">
        <v>1016</v>
      </c>
    </row>
    <row r="137" spans="1:65" s="2" customFormat="1" ht="33" customHeight="1">
      <c r="A137" s="34"/>
      <c r="B137" s="35"/>
      <c r="C137" s="196" t="s">
        <v>230</v>
      </c>
      <c r="D137" s="196" t="s">
        <v>155</v>
      </c>
      <c r="E137" s="197" t="s">
        <v>1017</v>
      </c>
      <c r="F137" s="198" t="s">
        <v>1018</v>
      </c>
      <c r="G137" s="199" t="s">
        <v>314</v>
      </c>
      <c r="H137" s="200">
        <v>18</v>
      </c>
      <c r="I137" s="201"/>
      <c r="J137" s="200">
        <f t="shared" si="0"/>
        <v>0</v>
      </c>
      <c r="K137" s="202"/>
      <c r="L137" s="39"/>
      <c r="M137" s="203" t="s">
        <v>1</v>
      </c>
      <c r="N137" s="204" t="s">
        <v>40</v>
      </c>
      <c r="O137" s="75"/>
      <c r="P137" s="205">
        <f t="shared" si="1"/>
        <v>0</v>
      </c>
      <c r="Q137" s="205">
        <v>0</v>
      </c>
      <c r="R137" s="205">
        <f t="shared" si="2"/>
        <v>0</v>
      </c>
      <c r="S137" s="205">
        <v>0</v>
      </c>
      <c r="T137" s="20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241</v>
      </c>
      <c r="AT137" s="207" t="s">
        <v>155</v>
      </c>
      <c r="AU137" s="207" t="s">
        <v>160</v>
      </c>
      <c r="AY137" s="17" t="s">
        <v>153</v>
      </c>
      <c r="BE137" s="208">
        <f t="shared" si="4"/>
        <v>0</v>
      </c>
      <c r="BF137" s="208">
        <f t="shared" si="5"/>
        <v>0</v>
      </c>
      <c r="BG137" s="208">
        <f t="shared" si="6"/>
        <v>0</v>
      </c>
      <c r="BH137" s="208">
        <f t="shared" si="7"/>
        <v>0</v>
      </c>
      <c r="BI137" s="208">
        <f t="shared" si="8"/>
        <v>0</v>
      </c>
      <c r="BJ137" s="17" t="s">
        <v>160</v>
      </c>
      <c r="BK137" s="209">
        <f t="shared" si="9"/>
        <v>0</v>
      </c>
      <c r="BL137" s="17" t="s">
        <v>241</v>
      </c>
      <c r="BM137" s="207" t="s">
        <v>1019</v>
      </c>
    </row>
    <row r="138" spans="1:65" s="2" customFormat="1" ht="24.15" customHeight="1">
      <c r="A138" s="34"/>
      <c r="B138" s="35"/>
      <c r="C138" s="243" t="s">
        <v>237</v>
      </c>
      <c r="D138" s="243" t="s">
        <v>208</v>
      </c>
      <c r="E138" s="244" t="s">
        <v>1020</v>
      </c>
      <c r="F138" s="245" t="s">
        <v>1021</v>
      </c>
      <c r="G138" s="246" t="s">
        <v>314</v>
      </c>
      <c r="H138" s="247">
        <v>13</v>
      </c>
      <c r="I138" s="248"/>
      <c r="J138" s="247">
        <f t="shared" si="0"/>
        <v>0</v>
      </c>
      <c r="K138" s="249"/>
      <c r="L138" s="250"/>
      <c r="M138" s="251" t="s">
        <v>1</v>
      </c>
      <c r="N138" s="252" t="s">
        <v>40</v>
      </c>
      <c r="O138" s="75"/>
      <c r="P138" s="205">
        <f t="shared" si="1"/>
        <v>0</v>
      </c>
      <c r="Q138" s="205">
        <v>6.0299999999999998E-3</v>
      </c>
      <c r="R138" s="205">
        <f t="shared" si="2"/>
        <v>7.8390000000000001E-2</v>
      </c>
      <c r="S138" s="205">
        <v>0</v>
      </c>
      <c r="T138" s="206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334</v>
      </c>
      <c r="AT138" s="207" t="s">
        <v>208</v>
      </c>
      <c r="AU138" s="207" t="s">
        <v>160</v>
      </c>
      <c r="AY138" s="17" t="s">
        <v>153</v>
      </c>
      <c r="BE138" s="208">
        <f t="shared" si="4"/>
        <v>0</v>
      </c>
      <c r="BF138" s="208">
        <f t="shared" si="5"/>
        <v>0</v>
      </c>
      <c r="BG138" s="208">
        <f t="shared" si="6"/>
        <v>0</v>
      </c>
      <c r="BH138" s="208">
        <f t="shared" si="7"/>
        <v>0</v>
      </c>
      <c r="BI138" s="208">
        <f t="shared" si="8"/>
        <v>0</v>
      </c>
      <c r="BJ138" s="17" t="s">
        <v>160</v>
      </c>
      <c r="BK138" s="209">
        <f t="shared" si="9"/>
        <v>0</v>
      </c>
      <c r="BL138" s="17" t="s">
        <v>241</v>
      </c>
      <c r="BM138" s="207" t="s">
        <v>1022</v>
      </c>
    </row>
    <row r="139" spans="1:65" s="2" customFormat="1" ht="24.15" customHeight="1">
      <c r="A139" s="34"/>
      <c r="B139" s="35"/>
      <c r="C139" s="243" t="s">
        <v>356</v>
      </c>
      <c r="D139" s="243" t="s">
        <v>208</v>
      </c>
      <c r="E139" s="244" t="s">
        <v>1023</v>
      </c>
      <c r="F139" s="245" t="s">
        <v>1024</v>
      </c>
      <c r="G139" s="246" t="s">
        <v>314</v>
      </c>
      <c r="H139" s="247">
        <v>5</v>
      </c>
      <c r="I139" s="248"/>
      <c r="J139" s="247">
        <f t="shared" si="0"/>
        <v>0</v>
      </c>
      <c r="K139" s="249"/>
      <c r="L139" s="250"/>
      <c r="M139" s="251" t="s">
        <v>1</v>
      </c>
      <c r="N139" s="252" t="s">
        <v>40</v>
      </c>
      <c r="O139" s="75"/>
      <c r="P139" s="205">
        <f t="shared" si="1"/>
        <v>0</v>
      </c>
      <c r="Q139" s="205">
        <v>4.8999999999999998E-3</v>
      </c>
      <c r="R139" s="205">
        <f t="shared" si="2"/>
        <v>2.4500000000000001E-2</v>
      </c>
      <c r="S139" s="205">
        <v>0</v>
      </c>
      <c r="T139" s="206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334</v>
      </c>
      <c r="AT139" s="207" t="s">
        <v>208</v>
      </c>
      <c r="AU139" s="207" t="s">
        <v>160</v>
      </c>
      <c r="AY139" s="17" t="s">
        <v>153</v>
      </c>
      <c r="BE139" s="208">
        <f t="shared" si="4"/>
        <v>0</v>
      </c>
      <c r="BF139" s="208">
        <f t="shared" si="5"/>
        <v>0</v>
      </c>
      <c r="BG139" s="208">
        <f t="shared" si="6"/>
        <v>0</v>
      </c>
      <c r="BH139" s="208">
        <f t="shared" si="7"/>
        <v>0</v>
      </c>
      <c r="BI139" s="208">
        <f t="shared" si="8"/>
        <v>0</v>
      </c>
      <c r="BJ139" s="17" t="s">
        <v>160</v>
      </c>
      <c r="BK139" s="209">
        <f t="shared" si="9"/>
        <v>0</v>
      </c>
      <c r="BL139" s="17" t="s">
        <v>241</v>
      </c>
      <c r="BM139" s="207" t="s">
        <v>1025</v>
      </c>
    </row>
    <row r="140" spans="1:65" s="2" customFormat="1" ht="24.15" customHeight="1">
      <c r="A140" s="34"/>
      <c r="B140" s="35"/>
      <c r="C140" s="196" t="s">
        <v>241</v>
      </c>
      <c r="D140" s="196" t="s">
        <v>155</v>
      </c>
      <c r="E140" s="197" t="s">
        <v>1026</v>
      </c>
      <c r="F140" s="198" t="s">
        <v>1027</v>
      </c>
      <c r="G140" s="199" t="s">
        <v>314</v>
      </c>
      <c r="H140" s="200">
        <v>4</v>
      </c>
      <c r="I140" s="201"/>
      <c r="J140" s="200">
        <f t="shared" si="0"/>
        <v>0</v>
      </c>
      <c r="K140" s="202"/>
      <c r="L140" s="39"/>
      <c r="M140" s="203" t="s">
        <v>1</v>
      </c>
      <c r="N140" s="204" t="s">
        <v>40</v>
      </c>
      <c r="O140" s="75"/>
      <c r="P140" s="205">
        <f t="shared" si="1"/>
        <v>0</v>
      </c>
      <c r="Q140" s="205">
        <v>0</v>
      </c>
      <c r="R140" s="205">
        <f t="shared" si="2"/>
        <v>0</v>
      </c>
      <c r="S140" s="205">
        <v>0</v>
      </c>
      <c r="T140" s="206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241</v>
      </c>
      <c r="AT140" s="207" t="s">
        <v>155</v>
      </c>
      <c r="AU140" s="207" t="s">
        <v>160</v>
      </c>
      <c r="AY140" s="17" t="s">
        <v>153</v>
      </c>
      <c r="BE140" s="208">
        <f t="shared" si="4"/>
        <v>0</v>
      </c>
      <c r="BF140" s="208">
        <f t="shared" si="5"/>
        <v>0</v>
      </c>
      <c r="BG140" s="208">
        <f t="shared" si="6"/>
        <v>0</v>
      </c>
      <c r="BH140" s="208">
        <f t="shared" si="7"/>
        <v>0</v>
      </c>
      <c r="BI140" s="208">
        <f t="shared" si="8"/>
        <v>0</v>
      </c>
      <c r="BJ140" s="17" t="s">
        <v>160</v>
      </c>
      <c r="BK140" s="209">
        <f t="shared" si="9"/>
        <v>0</v>
      </c>
      <c r="BL140" s="17" t="s">
        <v>241</v>
      </c>
      <c r="BM140" s="207" t="s">
        <v>1028</v>
      </c>
    </row>
    <row r="141" spans="1:65" s="2" customFormat="1" ht="24.15" customHeight="1">
      <c r="A141" s="34"/>
      <c r="B141" s="35"/>
      <c r="C141" s="243" t="s">
        <v>246</v>
      </c>
      <c r="D141" s="243" t="s">
        <v>208</v>
      </c>
      <c r="E141" s="244" t="s">
        <v>1029</v>
      </c>
      <c r="F141" s="245" t="s">
        <v>1030</v>
      </c>
      <c r="G141" s="246" t="s">
        <v>314</v>
      </c>
      <c r="H141" s="247">
        <v>4</v>
      </c>
      <c r="I141" s="248"/>
      <c r="J141" s="247">
        <f t="shared" si="0"/>
        <v>0</v>
      </c>
      <c r="K141" s="249"/>
      <c r="L141" s="250"/>
      <c r="M141" s="251" t="s">
        <v>1</v>
      </c>
      <c r="N141" s="252" t="s">
        <v>40</v>
      </c>
      <c r="O141" s="75"/>
      <c r="P141" s="205">
        <f t="shared" si="1"/>
        <v>0</v>
      </c>
      <c r="Q141" s="205">
        <v>5.0000000000000002E-5</v>
      </c>
      <c r="R141" s="205">
        <f t="shared" si="2"/>
        <v>2.0000000000000001E-4</v>
      </c>
      <c r="S141" s="205">
        <v>0</v>
      </c>
      <c r="T141" s="206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334</v>
      </c>
      <c r="AT141" s="207" t="s">
        <v>208</v>
      </c>
      <c r="AU141" s="207" t="s">
        <v>160</v>
      </c>
      <c r="AY141" s="17" t="s">
        <v>153</v>
      </c>
      <c r="BE141" s="208">
        <f t="shared" si="4"/>
        <v>0</v>
      </c>
      <c r="BF141" s="208">
        <f t="shared" si="5"/>
        <v>0</v>
      </c>
      <c r="BG141" s="208">
        <f t="shared" si="6"/>
        <v>0</v>
      </c>
      <c r="BH141" s="208">
        <f t="shared" si="7"/>
        <v>0</v>
      </c>
      <c r="BI141" s="208">
        <f t="shared" si="8"/>
        <v>0</v>
      </c>
      <c r="BJ141" s="17" t="s">
        <v>160</v>
      </c>
      <c r="BK141" s="209">
        <f t="shared" si="9"/>
        <v>0</v>
      </c>
      <c r="BL141" s="17" t="s">
        <v>241</v>
      </c>
      <c r="BM141" s="207" t="s">
        <v>1031</v>
      </c>
    </row>
    <row r="142" spans="1:65" s="2" customFormat="1" ht="21.75" customHeight="1">
      <c r="A142" s="34"/>
      <c r="B142" s="35"/>
      <c r="C142" s="196" t="s">
        <v>251</v>
      </c>
      <c r="D142" s="196" t="s">
        <v>155</v>
      </c>
      <c r="E142" s="197" t="s">
        <v>1032</v>
      </c>
      <c r="F142" s="198" t="s">
        <v>1033</v>
      </c>
      <c r="G142" s="199" t="s">
        <v>314</v>
      </c>
      <c r="H142" s="200">
        <v>21</v>
      </c>
      <c r="I142" s="201"/>
      <c r="J142" s="200">
        <f t="shared" si="0"/>
        <v>0</v>
      </c>
      <c r="K142" s="202"/>
      <c r="L142" s="39"/>
      <c r="M142" s="203" t="s">
        <v>1</v>
      </c>
      <c r="N142" s="204" t="s">
        <v>40</v>
      </c>
      <c r="O142" s="75"/>
      <c r="P142" s="205">
        <f t="shared" si="1"/>
        <v>0</v>
      </c>
      <c r="Q142" s="205">
        <v>0</v>
      </c>
      <c r="R142" s="205">
        <f t="shared" si="2"/>
        <v>0</v>
      </c>
      <c r="S142" s="205">
        <v>0</v>
      </c>
      <c r="T142" s="206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241</v>
      </c>
      <c r="AT142" s="207" t="s">
        <v>155</v>
      </c>
      <c r="AU142" s="207" t="s">
        <v>160</v>
      </c>
      <c r="AY142" s="17" t="s">
        <v>153</v>
      </c>
      <c r="BE142" s="208">
        <f t="shared" si="4"/>
        <v>0</v>
      </c>
      <c r="BF142" s="208">
        <f t="shared" si="5"/>
        <v>0</v>
      </c>
      <c r="BG142" s="208">
        <f t="shared" si="6"/>
        <v>0</v>
      </c>
      <c r="BH142" s="208">
        <f t="shared" si="7"/>
        <v>0</v>
      </c>
      <c r="BI142" s="208">
        <f t="shared" si="8"/>
        <v>0</v>
      </c>
      <c r="BJ142" s="17" t="s">
        <v>160</v>
      </c>
      <c r="BK142" s="209">
        <f t="shared" si="9"/>
        <v>0</v>
      </c>
      <c r="BL142" s="17" t="s">
        <v>241</v>
      </c>
      <c r="BM142" s="207" t="s">
        <v>1034</v>
      </c>
    </row>
    <row r="143" spans="1:65" s="2" customFormat="1" ht="16.5" customHeight="1">
      <c r="A143" s="34"/>
      <c r="B143" s="35"/>
      <c r="C143" s="243" t="s">
        <v>259</v>
      </c>
      <c r="D143" s="243" t="s">
        <v>208</v>
      </c>
      <c r="E143" s="244" t="s">
        <v>1035</v>
      </c>
      <c r="F143" s="245" t="s">
        <v>1036</v>
      </c>
      <c r="G143" s="246" t="s">
        <v>314</v>
      </c>
      <c r="H143" s="247">
        <v>21</v>
      </c>
      <c r="I143" s="248"/>
      <c r="J143" s="247">
        <f t="shared" si="0"/>
        <v>0</v>
      </c>
      <c r="K143" s="249"/>
      <c r="L143" s="250"/>
      <c r="M143" s="251" t="s">
        <v>1</v>
      </c>
      <c r="N143" s="252" t="s">
        <v>40</v>
      </c>
      <c r="O143" s="75"/>
      <c r="P143" s="205">
        <f t="shared" si="1"/>
        <v>0</v>
      </c>
      <c r="Q143" s="205">
        <v>3.0000000000000001E-3</v>
      </c>
      <c r="R143" s="205">
        <f t="shared" si="2"/>
        <v>6.3E-2</v>
      </c>
      <c r="S143" s="205">
        <v>0</v>
      </c>
      <c r="T143" s="206">
        <f t="shared" si="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334</v>
      </c>
      <c r="AT143" s="207" t="s">
        <v>208</v>
      </c>
      <c r="AU143" s="207" t="s">
        <v>160</v>
      </c>
      <c r="AY143" s="17" t="s">
        <v>153</v>
      </c>
      <c r="BE143" s="208">
        <f t="shared" si="4"/>
        <v>0</v>
      </c>
      <c r="BF143" s="208">
        <f t="shared" si="5"/>
        <v>0</v>
      </c>
      <c r="BG143" s="208">
        <f t="shared" si="6"/>
        <v>0</v>
      </c>
      <c r="BH143" s="208">
        <f t="shared" si="7"/>
        <v>0</v>
      </c>
      <c r="BI143" s="208">
        <f t="shared" si="8"/>
        <v>0</v>
      </c>
      <c r="BJ143" s="17" t="s">
        <v>160</v>
      </c>
      <c r="BK143" s="209">
        <f t="shared" si="9"/>
        <v>0</v>
      </c>
      <c r="BL143" s="17" t="s">
        <v>241</v>
      </c>
      <c r="BM143" s="207" t="s">
        <v>1037</v>
      </c>
    </row>
    <row r="144" spans="1:65" s="2" customFormat="1" ht="24.15" customHeight="1">
      <c r="A144" s="34"/>
      <c r="B144" s="35"/>
      <c r="C144" s="196" t="s">
        <v>275</v>
      </c>
      <c r="D144" s="196" t="s">
        <v>155</v>
      </c>
      <c r="E144" s="197" t="s">
        <v>1038</v>
      </c>
      <c r="F144" s="198" t="s">
        <v>1039</v>
      </c>
      <c r="G144" s="199" t="s">
        <v>308</v>
      </c>
      <c r="H144" s="200">
        <v>200</v>
      </c>
      <c r="I144" s="201"/>
      <c r="J144" s="200">
        <f t="shared" si="0"/>
        <v>0</v>
      </c>
      <c r="K144" s="202"/>
      <c r="L144" s="39"/>
      <c r="M144" s="203" t="s">
        <v>1</v>
      </c>
      <c r="N144" s="204" t="s">
        <v>40</v>
      </c>
      <c r="O144" s="75"/>
      <c r="P144" s="205">
        <f t="shared" si="1"/>
        <v>0</v>
      </c>
      <c r="Q144" s="205">
        <v>0</v>
      </c>
      <c r="R144" s="205">
        <f t="shared" si="2"/>
        <v>0</v>
      </c>
      <c r="S144" s="205">
        <v>0</v>
      </c>
      <c r="T144" s="206">
        <f t="shared" si="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241</v>
      </c>
      <c r="AT144" s="207" t="s">
        <v>155</v>
      </c>
      <c r="AU144" s="207" t="s">
        <v>160</v>
      </c>
      <c r="AY144" s="17" t="s">
        <v>153</v>
      </c>
      <c r="BE144" s="208">
        <f t="shared" si="4"/>
        <v>0</v>
      </c>
      <c r="BF144" s="208">
        <f t="shared" si="5"/>
        <v>0</v>
      </c>
      <c r="BG144" s="208">
        <f t="shared" si="6"/>
        <v>0</v>
      </c>
      <c r="BH144" s="208">
        <f t="shared" si="7"/>
        <v>0</v>
      </c>
      <c r="BI144" s="208">
        <f t="shared" si="8"/>
        <v>0</v>
      </c>
      <c r="BJ144" s="17" t="s">
        <v>160</v>
      </c>
      <c r="BK144" s="209">
        <f t="shared" si="9"/>
        <v>0</v>
      </c>
      <c r="BL144" s="17" t="s">
        <v>241</v>
      </c>
      <c r="BM144" s="207" t="s">
        <v>1040</v>
      </c>
    </row>
    <row r="145" spans="1:65" s="2" customFormat="1" ht="21.75" customHeight="1">
      <c r="A145" s="34"/>
      <c r="B145" s="35"/>
      <c r="C145" s="243" t="s">
        <v>291</v>
      </c>
      <c r="D145" s="243" t="s">
        <v>208</v>
      </c>
      <c r="E145" s="244" t="s">
        <v>864</v>
      </c>
      <c r="F145" s="245" t="s">
        <v>865</v>
      </c>
      <c r="G145" s="246" t="s">
        <v>308</v>
      </c>
      <c r="H145" s="247">
        <v>200</v>
      </c>
      <c r="I145" s="248"/>
      <c r="J145" s="247">
        <f t="shared" si="0"/>
        <v>0</v>
      </c>
      <c r="K145" s="249"/>
      <c r="L145" s="250"/>
      <c r="M145" s="251" t="s">
        <v>1</v>
      </c>
      <c r="N145" s="252" t="s">
        <v>40</v>
      </c>
      <c r="O145" s="75"/>
      <c r="P145" s="205">
        <f t="shared" si="1"/>
        <v>0</v>
      </c>
      <c r="Q145" s="205">
        <v>1.3999999999999999E-4</v>
      </c>
      <c r="R145" s="205">
        <f t="shared" si="2"/>
        <v>2.7999999999999997E-2</v>
      </c>
      <c r="S145" s="205">
        <v>0</v>
      </c>
      <c r="T145" s="206">
        <f t="shared" si="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7" t="s">
        <v>334</v>
      </c>
      <c r="AT145" s="207" t="s">
        <v>208</v>
      </c>
      <c r="AU145" s="207" t="s">
        <v>160</v>
      </c>
      <c r="AY145" s="17" t="s">
        <v>153</v>
      </c>
      <c r="BE145" s="208">
        <f t="shared" si="4"/>
        <v>0</v>
      </c>
      <c r="BF145" s="208">
        <f t="shared" si="5"/>
        <v>0</v>
      </c>
      <c r="BG145" s="208">
        <f t="shared" si="6"/>
        <v>0</v>
      </c>
      <c r="BH145" s="208">
        <f t="shared" si="7"/>
        <v>0</v>
      </c>
      <c r="BI145" s="208">
        <f t="shared" si="8"/>
        <v>0</v>
      </c>
      <c r="BJ145" s="17" t="s">
        <v>160</v>
      </c>
      <c r="BK145" s="209">
        <f t="shared" si="9"/>
        <v>0</v>
      </c>
      <c r="BL145" s="17" t="s">
        <v>241</v>
      </c>
      <c r="BM145" s="207" t="s">
        <v>1041</v>
      </c>
    </row>
    <row r="146" spans="1:65" s="2" customFormat="1" ht="24.15" customHeight="1">
      <c r="A146" s="34"/>
      <c r="B146" s="35"/>
      <c r="C146" s="196" t="s">
        <v>297</v>
      </c>
      <c r="D146" s="196" t="s">
        <v>155</v>
      </c>
      <c r="E146" s="197" t="s">
        <v>1042</v>
      </c>
      <c r="F146" s="198" t="s">
        <v>1043</v>
      </c>
      <c r="G146" s="199" t="s">
        <v>308</v>
      </c>
      <c r="H146" s="200">
        <v>100</v>
      </c>
      <c r="I146" s="201"/>
      <c r="J146" s="200">
        <f t="shared" si="0"/>
        <v>0</v>
      </c>
      <c r="K146" s="202"/>
      <c r="L146" s="39"/>
      <c r="M146" s="203" t="s">
        <v>1</v>
      </c>
      <c r="N146" s="204" t="s">
        <v>40</v>
      </c>
      <c r="O146" s="75"/>
      <c r="P146" s="205">
        <f t="shared" si="1"/>
        <v>0</v>
      </c>
      <c r="Q146" s="205">
        <v>0</v>
      </c>
      <c r="R146" s="205">
        <f t="shared" si="2"/>
        <v>0</v>
      </c>
      <c r="S146" s="205">
        <v>0</v>
      </c>
      <c r="T146" s="206">
        <f t="shared" si="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241</v>
      </c>
      <c r="AT146" s="207" t="s">
        <v>155</v>
      </c>
      <c r="AU146" s="207" t="s">
        <v>160</v>
      </c>
      <c r="AY146" s="17" t="s">
        <v>153</v>
      </c>
      <c r="BE146" s="208">
        <f t="shared" si="4"/>
        <v>0</v>
      </c>
      <c r="BF146" s="208">
        <f t="shared" si="5"/>
        <v>0</v>
      </c>
      <c r="BG146" s="208">
        <f t="shared" si="6"/>
        <v>0</v>
      </c>
      <c r="BH146" s="208">
        <f t="shared" si="7"/>
        <v>0</v>
      </c>
      <c r="BI146" s="208">
        <f t="shared" si="8"/>
        <v>0</v>
      </c>
      <c r="BJ146" s="17" t="s">
        <v>160</v>
      </c>
      <c r="BK146" s="209">
        <f t="shared" si="9"/>
        <v>0</v>
      </c>
      <c r="BL146" s="17" t="s">
        <v>241</v>
      </c>
      <c r="BM146" s="207" t="s">
        <v>1044</v>
      </c>
    </row>
    <row r="147" spans="1:65" s="2" customFormat="1" ht="21.75" customHeight="1">
      <c r="A147" s="34"/>
      <c r="B147" s="35"/>
      <c r="C147" s="243" t="s">
        <v>305</v>
      </c>
      <c r="D147" s="243" t="s">
        <v>208</v>
      </c>
      <c r="E147" s="244" t="s">
        <v>1045</v>
      </c>
      <c r="F147" s="245" t="s">
        <v>1046</v>
      </c>
      <c r="G147" s="246" t="s">
        <v>308</v>
      </c>
      <c r="H147" s="247">
        <v>100</v>
      </c>
      <c r="I147" s="248"/>
      <c r="J147" s="247">
        <f t="shared" si="0"/>
        <v>0</v>
      </c>
      <c r="K147" s="249"/>
      <c r="L147" s="250"/>
      <c r="M147" s="251" t="s">
        <v>1</v>
      </c>
      <c r="N147" s="252" t="s">
        <v>40</v>
      </c>
      <c r="O147" s="75"/>
      <c r="P147" s="205">
        <f t="shared" si="1"/>
        <v>0</v>
      </c>
      <c r="Q147" s="205">
        <v>2.9999999999999997E-4</v>
      </c>
      <c r="R147" s="205">
        <f t="shared" si="2"/>
        <v>0.03</v>
      </c>
      <c r="S147" s="205">
        <v>0</v>
      </c>
      <c r="T147" s="206">
        <f t="shared" si="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334</v>
      </c>
      <c r="AT147" s="207" t="s">
        <v>208</v>
      </c>
      <c r="AU147" s="207" t="s">
        <v>160</v>
      </c>
      <c r="AY147" s="17" t="s">
        <v>153</v>
      </c>
      <c r="BE147" s="208">
        <f t="shared" si="4"/>
        <v>0</v>
      </c>
      <c r="BF147" s="208">
        <f t="shared" si="5"/>
        <v>0</v>
      </c>
      <c r="BG147" s="208">
        <f t="shared" si="6"/>
        <v>0</v>
      </c>
      <c r="BH147" s="208">
        <f t="shared" si="7"/>
        <v>0</v>
      </c>
      <c r="BI147" s="208">
        <f t="shared" si="8"/>
        <v>0</v>
      </c>
      <c r="BJ147" s="17" t="s">
        <v>160</v>
      </c>
      <c r="BK147" s="209">
        <f t="shared" si="9"/>
        <v>0</v>
      </c>
      <c r="BL147" s="17" t="s">
        <v>241</v>
      </c>
      <c r="BM147" s="207" t="s">
        <v>1047</v>
      </c>
    </row>
    <row r="148" spans="1:65" s="2" customFormat="1" ht="21.75" customHeight="1">
      <c r="A148" s="34"/>
      <c r="B148" s="35"/>
      <c r="C148" s="196" t="s">
        <v>311</v>
      </c>
      <c r="D148" s="196" t="s">
        <v>155</v>
      </c>
      <c r="E148" s="197" t="s">
        <v>1048</v>
      </c>
      <c r="F148" s="198" t="s">
        <v>1049</v>
      </c>
      <c r="G148" s="199" t="s">
        <v>308</v>
      </c>
      <c r="H148" s="200">
        <v>50</v>
      </c>
      <c r="I148" s="201"/>
      <c r="J148" s="200">
        <f t="shared" si="0"/>
        <v>0</v>
      </c>
      <c r="K148" s="202"/>
      <c r="L148" s="39"/>
      <c r="M148" s="203" t="s">
        <v>1</v>
      </c>
      <c r="N148" s="204" t="s">
        <v>40</v>
      </c>
      <c r="O148" s="75"/>
      <c r="P148" s="205">
        <f t="shared" si="1"/>
        <v>0</v>
      </c>
      <c r="Q148" s="205">
        <v>0</v>
      </c>
      <c r="R148" s="205">
        <f t="shared" si="2"/>
        <v>0</v>
      </c>
      <c r="S148" s="205">
        <v>0</v>
      </c>
      <c r="T148" s="206">
        <f t="shared" si="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7" t="s">
        <v>241</v>
      </c>
      <c r="AT148" s="207" t="s">
        <v>155</v>
      </c>
      <c r="AU148" s="207" t="s">
        <v>160</v>
      </c>
      <c r="AY148" s="17" t="s">
        <v>153</v>
      </c>
      <c r="BE148" s="208">
        <f t="shared" si="4"/>
        <v>0</v>
      </c>
      <c r="BF148" s="208">
        <f t="shared" si="5"/>
        <v>0</v>
      </c>
      <c r="BG148" s="208">
        <f t="shared" si="6"/>
        <v>0</v>
      </c>
      <c r="BH148" s="208">
        <f t="shared" si="7"/>
        <v>0</v>
      </c>
      <c r="BI148" s="208">
        <f t="shared" si="8"/>
        <v>0</v>
      </c>
      <c r="BJ148" s="17" t="s">
        <v>160</v>
      </c>
      <c r="BK148" s="209">
        <f t="shared" si="9"/>
        <v>0</v>
      </c>
      <c r="BL148" s="17" t="s">
        <v>241</v>
      </c>
      <c r="BM148" s="207" t="s">
        <v>1050</v>
      </c>
    </row>
    <row r="149" spans="1:65" s="2" customFormat="1" ht="21.75" customHeight="1">
      <c r="A149" s="34"/>
      <c r="B149" s="35"/>
      <c r="C149" s="243" t="s">
        <v>319</v>
      </c>
      <c r="D149" s="243" t="s">
        <v>208</v>
      </c>
      <c r="E149" s="244" t="s">
        <v>1051</v>
      </c>
      <c r="F149" s="245" t="s">
        <v>1052</v>
      </c>
      <c r="G149" s="246" t="s">
        <v>308</v>
      </c>
      <c r="H149" s="247">
        <v>50</v>
      </c>
      <c r="I149" s="248"/>
      <c r="J149" s="247">
        <f t="shared" si="0"/>
        <v>0</v>
      </c>
      <c r="K149" s="249"/>
      <c r="L149" s="250"/>
      <c r="M149" s="251" t="s">
        <v>1</v>
      </c>
      <c r="N149" s="252" t="s">
        <v>40</v>
      </c>
      <c r="O149" s="75"/>
      <c r="P149" s="205">
        <f t="shared" si="1"/>
        <v>0</v>
      </c>
      <c r="Q149" s="205">
        <v>3.4000000000000002E-4</v>
      </c>
      <c r="R149" s="205">
        <f t="shared" si="2"/>
        <v>1.7000000000000001E-2</v>
      </c>
      <c r="S149" s="205">
        <v>0</v>
      </c>
      <c r="T149" s="206">
        <f t="shared" si="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334</v>
      </c>
      <c r="AT149" s="207" t="s">
        <v>208</v>
      </c>
      <c r="AU149" s="207" t="s">
        <v>160</v>
      </c>
      <c r="AY149" s="17" t="s">
        <v>153</v>
      </c>
      <c r="BE149" s="208">
        <f t="shared" si="4"/>
        <v>0</v>
      </c>
      <c r="BF149" s="208">
        <f t="shared" si="5"/>
        <v>0</v>
      </c>
      <c r="BG149" s="208">
        <f t="shared" si="6"/>
        <v>0</v>
      </c>
      <c r="BH149" s="208">
        <f t="shared" si="7"/>
        <v>0</v>
      </c>
      <c r="BI149" s="208">
        <f t="shared" si="8"/>
        <v>0</v>
      </c>
      <c r="BJ149" s="17" t="s">
        <v>160</v>
      </c>
      <c r="BK149" s="209">
        <f t="shared" si="9"/>
        <v>0</v>
      </c>
      <c r="BL149" s="17" t="s">
        <v>241</v>
      </c>
      <c r="BM149" s="207" t="s">
        <v>1053</v>
      </c>
    </row>
    <row r="150" spans="1:65" s="2" customFormat="1" ht="24.15" customHeight="1">
      <c r="A150" s="34"/>
      <c r="B150" s="35"/>
      <c r="C150" s="196" t="s">
        <v>334</v>
      </c>
      <c r="D150" s="196" t="s">
        <v>155</v>
      </c>
      <c r="E150" s="197" t="s">
        <v>1054</v>
      </c>
      <c r="F150" s="198" t="s">
        <v>1055</v>
      </c>
      <c r="G150" s="199" t="s">
        <v>314</v>
      </c>
      <c r="H150" s="200">
        <v>4</v>
      </c>
      <c r="I150" s="201"/>
      <c r="J150" s="200">
        <f t="shared" si="0"/>
        <v>0</v>
      </c>
      <c r="K150" s="202"/>
      <c r="L150" s="39"/>
      <c r="M150" s="203" t="s">
        <v>1</v>
      </c>
      <c r="N150" s="204" t="s">
        <v>40</v>
      </c>
      <c r="O150" s="75"/>
      <c r="P150" s="205">
        <f t="shared" si="1"/>
        <v>0</v>
      </c>
      <c r="Q150" s="205">
        <v>0</v>
      </c>
      <c r="R150" s="205">
        <f t="shared" si="2"/>
        <v>0</v>
      </c>
      <c r="S150" s="205">
        <v>0</v>
      </c>
      <c r="T150" s="206">
        <f t="shared" si="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7" t="s">
        <v>241</v>
      </c>
      <c r="AT150" s="207" t="s">
        <v>155</v>
      </c>
      <c r="AU150" s="207" t="s">
        <v>160</v>
      </c>
      <c r="AY150" s="17" t="s">
        <v>153</v>
      </c>
      <c r="BE150" s="208">
        <f t="shared" si="4"/>
        <v>0</v>
      </c>
      <c r="BF150" s="208">
        <f t="shared" si="5"/>
        <v>0</v>
      </c>
      <c r="BG150" s="208">
        <f t="shared" si="6"/>
        <v>0</v>
      </c>
      <c r="BH150" s="208">
        <f t="shared" si="7"/>
        <v>0</v>
      </c>
      <c r="BI150" s="208">
        <f t="shared" si="8"/>
        <v>0</v>
      </c>
      <c r="BJ150" s="17" t="s">
        <v>160</v>
      </c>
      <c r="BK150" s="209">
        <f t="shared" si="9"/>
        <v>0</v>
      </c>
      <c r="BL150" s="17" t="s">
        <v>241</v>
      </c>
      <c r="BM150" s="207" t="s">
        <v>1056</v>
      </c>
    </row>
    <row r="151" spans="1:65" s="2" customFormat="1" ht="16.5" customHeight="1">
      <c r="A151" s="34"/>
      <c r="B151" s="35"/>
      <c r="C151" s="243" t="s">
        <v>351</v>
      </c>
      <c r="D151" s="243" t="s">
        <v>208</v>
      </c>
      <c r="E151" s="244" t="s">
        <v>1057</v>
      </c>
      <c r="F151" s="245" t="s">
        <v>1058</v>
      </c>
      <c r="G151" s="246" t="s">
        <v>314</v>
      </c>
      <c r="H151" s="247">
        <v>4</v>
      </c>
      <c r="I151" s="248"/>
      <c r="J151" s="247">
        <f t="shared" si="0"/>
        <v>0</v>
      </c>
      <c r="K151" s="249"/>
      <c r="L151" s="250"/>
      <c r="M151" s="251" t="s">
        <v>1</v>
      </c>
      <c r="N151" s="252" t="s">
        <v>40</v>
      </c>
      <c r="O151" s="75"/>
      <c r="P151" s="205">
        <f t="shared" si="1"/>
        <v>0</v>
      </c>
      <c r="Q151" s="205">
        <v>1.4999999999999999E-4</v>
      </c>
      <c r="R151" s="205">
        <f t="shared" si="2"/>
        <v>5.9999999999999995E-4</v>
      </c>
      <c r="S151" s="205">
        <v>0</v>
      </c>
      <c r="T151" s="206">
        <f t="shared" si="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7" t="s">
        <v>334</v>
      </c>
      <c r="AT151" s="207" t="s">
        <v>208</v>
      </c>
      <c r="AU151" s="207" t="s">
        <v>160</v>
      </c>
      <c r="AY151" s="17" t="s">
        <v>153</v>
      </c>
      <c r="BE151" s="208">
        <f t="shared" si="4"/>
        <v>0</v>
      </c>
      <c r="BF151" s="208">
        <f t="shared" si="5"/>
        <v>0</v>
      </c>
      <c r="BG151" s="208">
        <f t="shared" si="6"/>
        <v>0</v>
      </c>
      <c r="BH151" s="208">
        <f t="shared" si="7"/>
        <v>0</v>
      </c>
      <c r="BI151" s="208">
        <f t="shared" si="8"/>
        <v>0</v>
      </c>
      <c r="BJ151" s="17" t="s">
        <v>160</v>
      </c>
      <c r="BK151" s="209">
        <f t="shared" si="9"/>
        <v>0</v>
      </c>
      <c r="BL151" s="17" t="s">
        <v>241</v>
      </c>
      <c r="BM151" s="207" t="s">
        <v>1059</v>
      </c>
    </row>
    <row r="152" spans="1:65" s="2" customFormat="1" ht="49.95" customHeight="1">
      <c r="A152" s="34"/>
      <c r="B152" s="35"/>
      <c r="C152" s="36"/>
      <c r="D152" s="36"/>
      <c r="E152" s="184" t="s">
        <v>774</v>
      </c>
      <c r="F152" s="184" t="s">
        <v>775</v>
      </c>
      <c r="G152" s="36"/>
      <c r="H152" s="36"/>
      <c r="I152" s="36"/>
      <c r="J152" s="168">
        <f t="shared" ref="J152:J157" si="10">BK152</f>
        <v>0</v>
      </c>
      <c r="K152" s="36"/>
      <c r="L152" s="39"/>
      <c r="M152" s="253"/>
      <c r="N152" s="254"/>
      <c r="O152" s="75"/>
      <c r="P152" s="75"/>
      <c r="Q152" s="75"/>
      <c r="R152" s="75"/>
      <c r="S152" s="75"/>
      <c r="T152" s="76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73</v>
      </c>
      <c r="AU152" s="17" t="s">
        <v>74</v>
      </c>
      <c r="AY152" s="17" t="s">
        <v>776</v>
      </c>
      <c r="BK152" s="209">
        <f>SUM(BK153:BK157)</f>
        <v>0</v>
      </c>
    </row>
    <row r="153" spans="1:65" s="2" customFormat="1" ht="16.350000000000001" customHeight="1">
      <c r="A153" s="34"/>
      <c r="B153" s="35"/>
      <c r="C153" s="255" t="s">
        <v>1</v>
      </c>
      <c r="D153" s="255" t="s">
        <v>155</v>
      </c>
      <c r="E153" s="256" t="s">
        <v>1</v>
      </c>
      <c r="F153" s="257" t="s">
        <v>1</v>
      </c>
      <c r="G153" s="258" t="s">
        <v>1</v>
      </c>
      <c r="H153" s="259"/>
      <c r="I153" s="259"/>
      <c r="J153" s="260">
        <f t="shared" si="10"/>
        <v>0</v>
      </c>
      <c r="K153" s="202"/>
      <c r="L153" s="39"/>
      <c r="M153" s="261" t="s">
        <v>1</v>
      </c>
      <c r="N153" s="262" t="s">
        <v>40</v>
      </c>
      <c r="O153" s="75"/>
      <c r="P153" s="75"/>
      <c r="Q153" s="75"/>
      <c r="R153" s="75"/>
      <c r="S153" s="75"/>
      <c r="T153" s="76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7" t="s">
        <v>776</v>
      </c>
      <c r="AU153" s="17" t="s">
        <v>82</v>
      </c>
      <c r="AY153" s="17" t="s">
        <v>776</v>
      </c>
      <c r="BE153" s="208">
        <f>IF(N153="základná",J153,0)</f>
        <v>0</v>
      </c>
      <c r="BF153" s="208">
        <f>IF(N153="znížená",J153,0)</f>
        <v>0</v>
      </c>
      <c r="BG153" s="208">
        <f>IF(N153="zákl. prenesená",J153,0)</f>
        <v>0</v>
      </c>
      <c r="BH153" s="208">
        <f>IF(N153="zníž. prenesená",J153,0)</f>
        <v>0</v>
      </c>
      <c r="BI153" s="208">
        <f>IF(N153="nulová",J153,0)</f>
        <v>0</v>
      </c>
      <c r="BJ153" s="17" t="s">
        <v>160</v>
      </c>
      <c r="BK153" s="209">
        <f>I153*H153</f>
        <v>0</v>
      </c>
    </row>
    <row r="154" spans="1:65" s="2" customFormat="1" ht="16.350000000000001" customHeight="1">
      <c r="A154" s="34"/>
      <c r="B154" s="35"/>
      <c r="C154" s="255" t="s">
        <v>1</v>
      </c>
      <c r="D154" s="255" t="s">
        <v>155</v>
      </c>
      <c r="E154" s="256" t="s">
        <v>1</v>
      </c>
      <c r="F154" s="257" t="s">
        <v>1</v>
      </c>
      <c r="G154" s="258" t="s">
        <v>1</v>
      </c>
      <c r="H154" s="259"/>
      <c r="I154" s="259"/>
      <c r="J154" s="260">
        <f t="shared" si="10"/>
        <v>0</v>
      </c>
      <c r="K154" s="202"/>
      <c r="L154" s="39"/>
      <c r="M154" s="261" t="s">
        <v>1</v>
      </c>
      <c r="N154" s="262" t="s">
        <v>40</v>
      </c>
      <c r="O154" s="75"/>
      <c r="P154" s="75"/>
      <c r="Q154" s="75"/>
      <c r="R154" s="75"/>
      <c r="S154" s="75"/>
      <c r="T154" s="76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776</v>
      </c>
      <c r="AU154" s="17" t="s">
        <v>82</v>
      </c>
      <c r="AY154" s="17" t="s">
        <v>776</v>
      </c>
      <c r="BE154" s="208">
        <f>IF(N154="základná",J154,0)</f>
        <v>0</v>
      </c>
      <c r="BF154" s="208">
        <f>IF(N154="znížená",J154,0)</f>
        <v>0</v>
      </c>
      <c r="BG154" s="208">
        <f>IF(N154="zákl. prenesená",J154,0)</f>
        <v>0</v>
      </c>
      <c r="BH154" s="208">
        <f>IF(N154="zníž. prenesená",J154,0)</f>
        <v>0</v>
      </c>
      <c r="BI154" s="208">
        <f>IF(N154="nulová",J154,0)</f>
        <v>0</v>
      </c>
      <c r="BJ154" s="17" t="s">
        <v>160</v>
      </c>
      <c r="BK154" s="209">
        <f>I154*H154</f>
        <v>0</v>
      </c>
    </row>
    <row r="155" spans="1:65" s="2" customFormat="1" ht="16.350000000000001" customHeight="1">
      <c r="A155" s="34"/>
      <c r="B155" s="35"/>
      <c r="C155" s="255" t="s">
        <v>1</v>
      </c>
      <c r="D155" s="255" t="s">
        <v>155</v>
      </c>
      <c r="E155" s="256" t="s">
        <v>1</v>
      </c>
      <c r="F155" s="257" t="s">
        <v>1</v>
      </c>
      <c r="G155" s="258" t="s">
        <v>1</v>
      </c>
      <c r="H155" s="259"/>
      <c r="I155" s="259"/>
      <c r="J155" s="260">
        <f t="shared" si="10"/>
        <v>0</v>
      </c>
      <c r="K155" s="202"/>
      <c r="L155" s="39"/>
      <c r="M155" s="261" t="s">
        <v>1</v>
      </c>
      <c r="N155" s="262" t="s">
        <v>40</v>
      </c>
      <c r="O155" s="75"/>
      <c r="P155" s="75"/>
      <c r="Q155" s="75"/>
      <c r="R155" s="75"/>
      <c r="S155" s="75"/>
      <c r="T155" s="76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776</v>
      </c>
      <c r="AU155" s="17" t="s">
        <v>82</v>
      </c>
      <c r="AY155" s="17" t="s">
        <v>776</v>
      </c>
      <c r="BE155" s="208">
        <f>IF(N155="základná",J155,0)</f>
        <v>0</v>
      </c>
      <c r="BF155" s="208">
        <f>IF(N155="znížená",J155,0)</f>
        <v>0</v>
      </c>
      <c r="BG155" s="208">
        <f>IF(N155="zákl. prenesená",J155,0)</f>
        <v>0</v>
      </c>
      <c r="BH155" s="208">
        <f>IF(N155="zníž. prenesená",J155,0)</f>
        <v>0</v>
      </c>
      <c r="BI155" s="208">
        <f>IF(N155="nulová",J155,0)</f>
        <v>0</v>
      </c>
      <c r="BJ155" s="17" t="s">
        <v>160</v>
      </c>
      <c r="BK155" s="209">
        <f>I155*H155</f>
        <v>0</v>
      </c>
    </row>
    <row r="156" spans="1:65" s="2" customFormat="1" ht="16.350000000000001" customHeight="1">
      <c r="A156" s="34"/>
      <c r="B156" s="35"/>
      <c r="C156" s="255" t="s">
        <v>1</v>
      </c>
      <c r="D156" s="255" t="s">
        <v>155</v>
      </c>
      <c r="E156" s="256" t="s">
        <v>1</v>
      </c>
      <c r="F156" s="257" t="s">
        <v>1</v>
      </c>
      <c r="G156" s="258" t="s">
        <v>1</v>
      </c>
      <c r="H156" s="259"/>
      <c r="I156" s="259"/>
      <c r="J156" s="260">
        <f t="shared" si="10"/>
        <v>0</v>
      </c>
      <c r="K156" s="202"/>
      <c r="L156" s="39"/>
      <c r="M156" s="261" t="s">
        <v>1</v>
      </c>
      <c r="N156" s="262" t="s">
        <v>40</v>
      </c>
      <c r="O156" s="75"/>
      <c r="P156" s="75"/>
      <c r="Q156" s="75"/>
      <c r="R156" s="75"/>
      <c r="S156" s="75"/>
      <c r="T156" s="76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T156" s="17" t="s">
        <v>776</v>
      </c>
      <c r="AU156" s="17" t="s">
        <v>82</v>
      </c>
      <c r="AY156" s="17" t="s">
        <v>776</v>
      </c>
      <c r="BE156" s="208">
        <f>IF(N156="základná",J156,0)</f>
        <v>0</v>
      </c>
      <c r="BF156" s="208">
        <f>IF(N156="znížená",J156,0)</f>
        <v>0</v>
      </c>
      <c r="BG156" s="208">
        <f>IF(N156="zákl. prenesená",J156,0)</f>
        <v>0</v>
      </c>
      <c r="BH156" s="208">
        <f>IF(N156="zníž. prenesená",J156,0)</f>
        <v>0</v>
      </c>
      <c r="BI156" s="208">
        <f>IF(N156="nulová",J156,0)</f>
        <v>0</v>
      </c>
      <c r="BJ156" s="17" t="s">
        <v>160</v>
      </c>
      <c r="BK156" s="209">
        <f>I156*H156</f>
        <v>0</v>
      </c>
    </row>
    <row r="157" spans="1:65" s="2" customFormat="1" ht="16.350000000000001" customHeight="1">
      <c r="A157" s="34"/>
      <c r="B157" s="35"/>
      <c r="C157" s="255" t="s">
        <v>1</v>
      </c>
      <c r="D157" s="255" t="s">
        <v>155</v>
      </c>
      <c r="E157" s="256" t="s">
        <v>1</v>
      </c>
      <c r="F157" s="257" t="s">
        <v>1</v>
      </c>
      <c r="G157" s="258" t="s">
        <v>1</v>
      </c>
      <c r="H157" s="259"/>
      <c r="I157" s="259"/>
      <c r="J157" s="260">
        <f t="shared" si="10"/>
        <v>0</v>
      </c>
      <c r="K157" s="202"/>
      <c r="L157" s="39"/>
      <c r="M157" s="261" t="s">
        <v>1</v>
      </c>
      <c r="N157" s="262" t="s">
        <v>40</v>
      </c>
      <c r="O157" s="263"/>
      <c r="P157" s="263"/>
      <c r="Q157" s="263"/>
      <c r="R157" s="263"/>
      <c r="S157" s="263"/>
      <c r="T157" s="26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776</v>
      </c>
      <c r="AU157" s="17" t="s">
        <v>82</v>
      </c>
      <c r="AY157" s="17" t="s">
        <v>776</v>
      </c>
      <c r="BE157" s="208">
        <f>IF(N157="základná",J157,0)</f>
        <v>0</v>
      </c>
      <c r="BF157" s="208">
        <f>IF(N157="znížená",J157,0)</f>
        <v>0</v>
      </c>
      <c r="BG157" s="208">
        <f>IF(N157="zákl. prenesená",J157,0)</f>
        <v>0</v>
      </c>
      <c r="BH157" s="208">
        <f>IF(N157="zníž. prenesená",J157,0)</f>
        <v>0</v>
      </c>
      <c r="BI157" s="208">
        <f>IF(N157="nulová",J157,0)</f>
        <v>0</v>
      </c>
      <c r="BJ157" s="17" t="s">
        <v>160</v>
      </c>
      <c r="BK157" s="209">
        <f>I157*H157</f>
        <v>0</v>
      </c>
    </row>
    <row r="158" spans="1:65" s="2" customFormat="1" ht="6.9" customHeight="1">
      <c r="A158" s="34"/>
      <c r="B158" s="58"/>
      <c r="C158" s="59"/>
      <c r="D158" s="59"/>
      <c r="E158" s="59"/>
      <c r="F158" s="59"/>
      <c r="G158" s="59"/>
      <c r="H158" s="59"/>
      <c r="I158" s="59"/>
      <c r="J158" s="59"/>
      <c r="K158" s="59"/>
      <c r="L158" s="39"/>
      <c r="M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</row>
  </sheetData>
  <sheetProtection algorithmName="SHA-512" hashValue="pNw2APKn0Sj+JRvUfNulicQqP5Ybvsq9YkDAdMNfa5qNwQAYhd7Ycf3e45RB2dl7fTONC7DyX8W/Ya6BnUoFzQ==" saltValue="WZSBU5fz6bTpbh4EjkA2kNk1hquV4LVTcY7XXZpguaRjzZRMRWLxt5JAKYeKZ/72+2udBAw3/pk//Zjehk+ZuA==" spinCount="100000" sheet="1" objects="1" scenarios="1" formatColumns="0" formatRows="0" autoFilter="0"/>
  <autoFilter ref="C118:K157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3:D158">
      <formula1>"K, M"</formula1>
    </dataValidation>
    <dataValidation type="list" allowBlank="1" showInputMessage="1" showErrorMessage="1" error="Povolené sú hodnoty základná, znížená, nulová." sqref="N153:N158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95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1060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ROUND(J121,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ROUND((ROUND((SUM(BE121:BE151)),  2) + SUM(BE153:BE157)), 2)</f>
        <v>0</v>
      </c>
      <c r="G33" s="129"/>
      <c r="H33" s="129"/>
      <c r="I33" s="130">
        <v>0.2</v>
      </c>
      <c r="J33" s="128">
        <f>ROUND((ROUND(((SUM(BE121:BE151))*I33),  2) + (SUM(BE153:BE157)*I33)),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ROUND((ROUND((SUM(BF121:BF151)),  2) + SUM(BF153:BF157)), 2)</f>
        <v>0</v>
      </c>
      <c r="G34" s="129"/>
      <c r="H34" s="129"/>
      <c r="I34" s="130">
        <v>0.2</v>
      </c>
      <c r="J34" s="128">
        <f>ROUND((ROUND(((SUM(BF121:BF151))*I34),  2) + (SUM(BF153:BF157)*I34)),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ROUND((ROUND((SUM(BG121:BG151)),  2) + SUM(BG153:BG157)),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ROUND((ROUND((SUM(BH121:BH151)),  2) + SUM(BH153:BH157)),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ROUND((ROUND((SUM(BI121:BI151)),  2) + SUM(BI153:BI157)),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e - Zásuvková inštalácia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J121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854</v>
      </c>
      <c r="E97" s="158"/>
      <c r="F97" s="158"/>
      <c r="G97" s="158"/>
      <c r="H97" s="158"/>
      <c r="I97" s="158"/>
      <c r="J97" s="159">
        <f>J122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1061</v>
      </c>
      <c r="E98" s="164"/>
      <c r="F98" s="164"/>
      <c r="G98" s="164"/>
      <c r="H98" s="164"/>
      <c r="I98" s="164"/>
      <c r="J98" s="165">
        <f>J123</f>
        <v>0</v>
      </c>
      <c r="K98" s="162"/>
      <c r="L98" s="166"/>
    </row>
    <row r="99" spans="1:31" s="9" customFormat="1" ht="24.9" hidden="1" customHeight="1">
      <c r="B99" s="155"/>
      <c r="C99" s="156"/>
      <c r="D99" s="157" t="s">
        <v>967</v>
      </c>
      <c r="E99" s="158"/>
      <c r="F99" s="158"/>
      <c r="G99" s="158"/>
      <c r="H99" s="158"/>
      <c r="I99" s="158"/>
      <c r="J99" s="159">
        <f>J130</f>
        <v>0</v>
      </c>
      <c r="K99" s="156"/>
      <c r="L99" s="160"/>
    </row>
    <row r="100" spans="1:31" s="10" customFormat="1" ht="19.95" hidden="1" customHeight="1">
      <c r="B100" s="161"/>
      <c r="C100" s="162"/>
      <c r="D100" s="163" t="s">
        <v>968</v>
      </c>
      <c r="E100" s="164"/>
      <c r="F100" s="164"/>
      <c r="G100" s="164"/>
      <c r="H100" s="164"/>
      <c r="I100" s="164"/>
      <c r="J100" s="165">
        <f>J133</f>
        <v>0</v>
      </c>
      <c r="K100" s="162"/>
      <c r="L100" s="166"/>
    </row>
    <row r="101" spans="1:31" s="9" customFormat="1" ht="21.75" hidden="1" customHeight="1">
      <c r="B101" s="155"/>
      <c r="C101" s="156"/>
      <c r="D101" s="167" t="s">
        <v>138</v>
      </c>
      <c r="E101" s="156"/>
      <c r="F101" s="156"/>
      <c r="G101" s="156"/>
      <c r="H101" s="156"/>
      <c r="I101" s="156"/>
      <c r="J101" s="168">
        <f>J152</f>
        <v>0</v>
      </c>
      <c r="K101" s="156"/>
      <c r="L101" s="160"/>
    </row>
    <row r="102" spans="1:31" s="2" customFormat="1" ht="21.75" hidden="1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5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" hidden="1" customHeight="1">
      <c r="A103" s="34"/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5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ht="10.199999999999999" hidden="1"/>
    <row r="105" spans="1:31" ht="10.199999999999999" hidden="1"/>
    <row r="106" spans="1:31" ht="10.199999999999999" hidden="1"/>
    <row r="107" spans="1:31" s="2" customFormat="1" ht="6.9" customHeight="1">
      <c r="A107" s="34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" customHeight="1">
      <c r="A108" s="34"/>
      <c r="B108" s="35"/>
      <c r="C108" s="23" t="s">
        <v>139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14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316" t="str">
        <f>E7</f>
        <v>Prevádzka na spracovanie a balenie húb</v>
      </c>
      <c r="F111" s="317"/>
      <c r="G111" s="317"/>
      <c r="H111" s="317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109</v>
      </c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65" t="str">
        <f>E9</f>
        <v>e - Zásuvková inštalácia</v>
      </c>
      <c r="F113" s="318"/>
      <c r="G113" s="318"/>
      <c r="H113" s="318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18</v>
      </c>
      <c r="D115" s="36"/>
      <c r="E115" s="36"/>
      <c r="F115" s="27" t="str">
        <f>F12</f>
        <v>Halíč</v>
      </c>
      <c r="G115" s="36"/>
      <c r="H115" s="36"/>
      <c r="I115" s="29" t="s">
        <v>20</v>
      </c>
      <c r="J115" s="70">
        <f>IF(J12="","",J12)</f>
        <v>44627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15" customHeight="1">
      <c r="A117" s="34"/>
      <c r="B117" s="35"/>
      <c r="C117" s="29" t="s">
        <v>21</v>
      </c>
      <c r="D117" s="36"/>
      <c r="E117" s="36"/>
      <c r="F117" s="27" t="str">
        <f>E15</f>
        <v>Kupec Ján</v>
      </c>
      <c r="G117" s="36"/>
      <c r="H117" s="36"/>
      <c r="I117" s="29" t="s">
        <v>27</v>
      </c>
      <c r="J117" s="32" t="str">
        <f>E21</f>
        <v>Ing. Tibor Pepich</v>
      </c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25.65" customHeight="1">
      <c r="A118" s="34"/>
      <c r="B118" s="35"/>
      <c r="C118" s="29" t="s">
        <v>25</v>
      </c>
      <c r="D118" s="36"/>
      <c r="E118" s="36"/>
      <c r="F118" s="27" t="str">
        <f>IF(E18="","",E18)</f>
        <v>Vyplň údaj</v>
      </c>
      <c r="G118" s="36"/>
      <c r="H118" s="36"/>
      <c r="I118" s="29" t="s">
        <v>31</v>
      </c>
      <c r="J118" s="32" t="str">
        <f>E24</f>
        <v>Elektromont-servis Ladislav Medveď</v>
      </c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69"/>
      <c r="B120" s="170"/>
      <c r="C120" s="171" t="s">
        <v>140</v>
      </c>
      <c r="D120" s="172" t="s">
        <v>59</v>
      </c>
      <c r="E120" s="172" t="s">
        <v>55</v>
      </c>
      <c r="F120" s="172" t="s">
        <v>56</v>
      </c>
      <c r="G120" s="172" t="s">
        <v>141</v>
      </c>
      <c r="H120" s="172" t="s">
        <v>142</v>
      </c>
      <c r="I120" s="172" t="s">
        <v>143</v>
      </c>
      <c r="J120" s="173" t="s">
        <v>113</v>
      </c>
      <c r="K120" s="174" t="s">
        <v>144</v>
      </c>
      <c r="L120" s="175"/>
      <c r="M120" s="79" t="s">
        <v>1</v>
      </c>
      <c r="N120" s="80" t="s">
        <v>38</v>
      </c>
      <c r="O120" s="80" t="s">
        <v>145</v>
      </c>
      <c r="P120" s="80" t="s">
        <v>146</v>
      </c>
      <c r="Q120" s="80" t="s">
        <v>147</v>
      </c>
      <c r="R120" s="80" t="s">
        <v>148</v>
      </c>
      <c r="S120" s="80" t="s">
        <v>149</v>
      </c>
      <c r="T120" s="81" t="s">
        <v>150</v>
      </c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</row>
    <row r="121" spans="1:65" s="2" customFormat="1" ht="22.8" customHeight="1">
      <c r="A121" s="34"/>
      <c r="B121" s="35"/>
      <c r="C121" s="86" t="s">
        <v>114</v>
      </c>
      <c r="D121" s="36"/>
      <c r="E121" s="36"/>
      <c r="F121" s="36"/>
      <c r="G121" s="36"/>
      <c r="H121" s="36"/>
      <c r="I121" s="36"/>
      <c r="J121" s="176">
        <f>BK121</f>
        <v>0</v>
      </c>
      <c r="K121" s="36"/>
      <c r="L121" s="39"/>
      <c r="M121" s="82"/>
      <c r="N121" s="177"/>
      <c r="O121" s="83"/>
      <c r="P121" s="178">
        <f>P122+P130+P152</f>
        <v>0</v>
      </c>
      <c r="Q121" s="83"/>
      <c r="R121" s="178">
        <f>R122+R130+R152</f>
        <v>0.4027150000000001</v>
      </c>
      <c r="S121" s="83"/>
      <c r="T121" s="179">
        <f>T122+T130+T152</f>
        <v>1.1599999999999999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73</v>
      </c>
      <c r="AU121" s="17" t="s">
        <v>115</v>
      </c>
      <c r="BK121" s="180">
        <f>BK122+BK130+BK152</f>
        <v>0</v>
      </c>
    </row>
    <row r="122" spans="1:65" s="12" customFormat="1" ht="25.95" customHeight="1">
      <c r="B122" s="181"/>
      <c r="C122" s="182"/>
      <c r="D122" s="183" t="s">
        <v>73</v>
      </c>
      <c r="E122" s="184" t="s">
        <v>785</v>
      </c>
      <c r="F122" s="184" t="s">
        <v>879</v>
      </c>
      <c r="G122" s="182"/>
      <c r="H122" s="182"/>
      <c r="I122" s="185"/>
      <c r="J122" s="168">
        <f>BK122</f>
        <v>0</v>
      </c>
      <c r="K122" s="182"/>
      <c r="L122" s="186"/>
      <c r="M122" s="187"/>
      <c r="N122" s="188"/>
      <c r="O122" s="188"/>
      <c r="P122" s="189">
        <f>P123</f>
        <v>0</v>
      </c>
      <c r="Q122" s="188"/>
      <c r="R122" s="189">
        <f>R123</f>
        <v>1.6900000000000001E-3</v>
      </c>
      <c r="S122" s="188"/>
      <c r="T122" s="190">
        <f>T123</f>
        <v>0</v>
      </c>
      <c r="AR122" s="191" t="s">
        <v>82</v>
      </c>
      <c r="AT122" s="192" t="s">
        <v>73</v>
      </c>
      <c r="AU122" s="192" t="s">
        <v>74</v>
      </c>
      <c r="AY122" s="191" t="s">
        <v>153</v>
      </c>
      <c r="BK122" s="193">
        <f>BK123</f>
        <v>0</v>
      </c>
    </row>
    <row r="123" spans="1:65" s="12" customFormat="1" ht="22.8" customHeight="1">
      <c r="B123" s="181"/>
      <c r="C123" s="182"/>
      <c r="D123" s="183" t="s">
        <v>73</v>
      </c>
      <c r="E123" s="194" t="s">
        <v>641</v>
      </c>
      <c r="F123" s="194" t="s">
        <v>1062</v>
      </c>
      <c r="G123" s="182"/>
      <c r="H123" s="182"/>
      <c r="I123" s="185"/>
      <c r="J123" s="195">
        <f>BK123</f>
        <v>0</v>
      </c>
      <c r="K123" s="182"/>
      <c r="L123" s="186"/>
      <c r="M123" s="187"/>
      <c r="N123" s="188"/>
      <c r="O123" s="188"/>
      <c r="P123" s="189">
        <f>SUM(P124:P129)</f>
        <v>0</v>
      </c>
      <c r="Q123" s="188"/>
      <c r="R123" s="189">
        <f>SUM(R124:R129)</f>
        <v>1.6900000000000001E-3</v>
      </c>
      <c r="S123" s="188"/>
      <c r="T123" s="190">
        <f>SUM(T124:T129)</f>
        <v>0</v>
      </c>
      <c r="AR123" s="191" t="s">
        <v>82</v>
      </c>
      <c r="AT123" s="192" t="s">
        <v>73</v>
      </c>
      <c r="AU123" s="192" t="s">
        <v>82</v>
      </c>
      <c r="AY123" s="191" t="s">
        <v>153</v>
      </c>
      <c r="BK123" s="193">
        <f>SUM(BK124:BK129)</f>
        <v>0</v>
      </c>
    </row>
    <row r="124" spans="1:65" s="2" customFormat="1" ht="24.15" customHeight="1">
      <c r="A124" s="34"/>
      <c r="B124" s="35"/>
      <c r="C124" s="196" t="s">
        <v>319</v>
      </c>
      <c r="D124" s="196" t="s">
        <v>155</v>
      </c>
      <c r="E124" s="197" t="s">
        <v>1063</v>
      </c>
      <c r="F124" s="198" t="s">
        <v>1064</v>
      </c>
      <c r="G124" s="199" t="s">
        <v>314</v>
      </c>
      <c r="H124" s="200">
        <v>1</v>
      </c>
      <c r="I124" s="201"/>
      <c r="J124" s="200">
        <f t="shared" ref="J124:J129" si="0">ROUND(I124*H124,3)</f>
        <v>0</v>
      </c>
      <c r="K124" s="202"/>
      <c r="L124" s="39"/>
      <c r="M124" s="203" t="s">
        <v>1</v>
      </c>
      <c r="N124" s="204" t="s">
        <v>40</v>
      </c>
      <c r="O124" s="75"/>
      <c r="P124" s="205">
        <f t="shared" ref="P124:P129" si="1">O124*H124</f>
        <v>0</v>
      </c>
      <c r="Q124" s="205">
        <v>0</v>
      </c>
      <c r="R124" s="205">
        <f t="shared" ref="R124:R129" si="2">Q124*H124</f>
        <v>0</v>
      </c>
      <c r="S124" s="205">
        <v>0</v>
      </c>
      <c r="T124" s="206">
        <f t="shared" ref="T124:T129" si="3"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159</v>
      </c>
      <c r="AT124" s="207" t="s">
        <v>155</v>
      </c>
      <c r="AU124" s="207" t="s">
        <v>160</v>
      </c>
      <c r="AY124" s="17" t="s">
        <v>153</v>
      </c>
      <c r="BE124" s="208">
        <f t="shared" ref="BE124:BE129" si="4">IF(N124="základná",J124,0)</f>
        <v>0</v>
      </c>
      <c r="BF124" s="208">
        <f t="shared" ref="BF124:BF129" si="5">IF(N124="znížená",J124,0)</f>
        <v>0</v>
      </c>
      <c r="BG124" s="208">
        <f t="shared" ref="BG124:BG129" si="6">IF(N124="zákl. prenesená",J124,0)</f>
        <v>0</v>
      </c>
      <c r="BH124" s="208">
        <f t="shared" ref="BH124:BH129" si="7">IF(N124="zníž. prenesená",J124,0)</f>
        <v>0</v>
      </c>
      <c r="BI124" s="208">
        <f t="shared" ref="BI124:BI129" si="8">IF(N124="nulová",J124,0)</f>
        <v>0</v>
      </c>
      <c r="BJ124" s="17" t="s">
        <v>160</v>
      </c>
      <c r="BK124" s="209">
        <f t="shared" ref="BK124:BK129" si="9">ROUND(I124*H124,3)</f>
        <v>0</v>
      </c>
      <c r="BL124" s="17" t="s">
        <v>159</v>
      </c>
      <c r="BM124" s="207" t="s">
        <v>1065</v>
      </c>
    </row>
    <row r="125" spans="1:65" s="2" customFormat="1" ht="16.5" customHeight="1">
      <c r="A125" s="34"/>
      <c r="B125" s="35"/>
      <c r="C125" s="243" t="s">
        <v>327</v>
      </c>
      <c r="D125" s="243" t="s">
        <v>208</v>
      </c>
      <c r="E125" s="244" t="s">
        <v>1066</v>
      </c>
      <c r="F125" s="245" t="s">
        <v>1067</v>
      </c>
      <c r="G125" s="246" t="s">
        <v>314</v>
      </c>
      <c r="H125" s="247">
        <v>1</v>
      </c>
      <c r="I125" s="248"/>
      <c r="J125" s="247">
        <f t="shared" si="0"/>
        <v>0</v>
      </c>
      <c r="K125" s="249"/>
      <c r="L125" s="250"/>
      <c r="M125" s="251" t="s">
        <v>1</v>
      </c>
      <c r="N125" s="252" t="s">
        <v>40</v>
      </c>
      <c r="O125" s="75"/>
      <c r="P125" s="205">
        <f t="shared" si="1"/>
        <v>0</v>
      </c>
      <c r="Q125" s="205">
        <v>1E-3</v>
      </c>
      <c r="R125" s="205">
        <f t="shared" si="2"/>
        <v>1E-3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196</v>
      </c>
      <c r="AT125" s="207" t="s">
        <v>208</v>
      </c>
      <c r="AU125" s="207" t="s">
        <v>160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159</v>
      </c>
      <c r="BM125" s="207" t="s">
        <v>1068</v>
      </c>
    </row>
    <row r="126" spans="1:65" s="2" customFormat="1" ht="24.15" customHeight="1">
      <c r="A126" s="34"/>
      <c r="B126" s="35"/>
      <c r="C126" s="196" t="s">
        <v>331</v>
      </c>
      <c r="D126" s="196" t="s">
        <v>155</v>
      </c>
      <c r="E126" s="197" t="s">
        <v>1069</v>
      </c>
      <c r="F126" s="198" t="s">
        <v>1070</v>
      </c>
      <c r="G126" s="199" t="s">
        <v>314</v>
      </c>
      <c r="H126" s="200">
        <v>1</v>
      </c>
      <c r="I126" s="201"/>
      <c r="J126" s="200">
        <f t="shared" si="0"/>
        <v>0</v>
      </c>
      <c r="K126" s="202"/>
      <c r="L126" s="39"/>
      <c r="M126" s="203" t="s">
        <v>1</v>
      </c>
      <c r="N126" s="204" t="s">
        <v>40</v>
      </c>
      <c r="O126" s="75"/>
      <c r="P126" s="205">
        <f t="shared" si="1"/>
        <v>0</v>
      </c>
      <c r="Q126" s="205">
        <v>0</v>
      </c>
      <c r="R126" s="205">
        <f t="shared" si="2"/>
        <v>0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159</v>
      </c>
      <c r="AT126" s="207" t="s">
        <v>155</v>
      </c>
      <c r="AU126" s="207" t="s">
        <v>160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159</v>
      </c>
      <c r="BM126" s="207" t="s">
        <v>1071</v>
      </c>
    </row>
    <row r="127" spans="1:65" s="2" customFormat="1" ht="24.15" customHeight="1">
      <c r="A127" s="34"/>
      <c r="B127" s="35"/>
      <c r="C127" s="243" t="s">
        <v>337</v>
      </c>
      <c r="D127" s="243" t="s">
        <v>208</v>
      </c>
      <c r="E127" s="244" t="s">
        <v>1072</v>
      </c>
      <c r="F127" s="245" t="s">
        <v>1073</v>
      </c>
      <c r="G127" s="246" t="s">
        <v>314</v>
      </c>
      <c r="H127" s="247">
        <v>1</v>
      </c>
      <c r="I127" s="248"/>
      <c r="J127" s="247">
        <f t="shared" si="0"/>
        <v>0</v>
      </c>
      <c r="K127" s="249"/>
      <c r="L127" s="250"/>
      <c r="M127" s="251" t="s">
        <v>1</v>
      </c>
      <c r="N127" s="252" t="s">
        <v>40</v>
      </c>
      <c r="O127" s="75"/>
      <c r="P127" s="205">
        <f t="shared" si="1"/>
        <v>0</v>
      </c>
      <c r="Q127" s="205">
        <v>9.0000000000000006E-5</v>
      </c>
      <c r="R127" s="205">
        <f t="shared" si="2"/>
        <v>9.0000000000000006E-5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196</v>
      </c>
      <c r="AT127" s="207" t="s">
        <v>208</v>
      </c>
      <c r="AU127" s="207" t="s">
        <v>160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159</v>
      </c>
      <c r="BM127" s="207" t="s">
        <v>1074</v>
      </c>
    </row>
    <row r="128" spans="1:65" s="2" customFormat="1" ht="24.15" customHeight="1">
      <c r="A128" s="34"/>
      <c r="B128" s="35"/>
      <c r="C128" s="196" t="s">
        <v>342</v>
      </c>
      <c r="D128" s="196" t="s">
        <v>155</v>
      </c>
      <c r="E128" s="197" t="s">
        <v>1075</v>
      </c>
      <c r="F128" s="198" t="s">
        <v>1076</v>
      </c>
      <c r="G128" s="199" t="s">
        <v>308</v>
      </c>
      <c r="H128" s="200">
        <v>60</v>
      </c>
      <c r="I128" s="201"/>
      <c r="J128" s="200">
        <f t="shared" si="0"/>
        <v>0</v>
      </c>
      <c r="K128" s="202"/>
      <c r="L128" s="39"/>
      <c r="M128" s="203" t="s">
        <v>1</v>
      </c>
      <c r="N128" s="204" t="s">
        <v>40</v>
      </c>
      <c r="O128" s="75"/>
      <c r="P128" s="205">
        <f t="shared" si="1"/>
        <v>0</v>
      </c>
      <c r="Q128" s="205">
        <v>0</v>
      </c>
      <c r="R128" s="205">
        <f t="shared" si="2"/>
        <v>0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159</v>
      </c>
      <c r="AT128" s="207" t="s">
        <v>155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159</v>
      </c>
      <c r="BM128" s="207" t="s">
        <v>1077</v>
      </c>
    </row>
    <row r="129" spans="1:65" s="2" customFormat="1" ht="16.5" customHeight="1">
      <c r="A129" s="34"/>
      <c r="B129" s="35"/>
      <c r="C129" s="243" t="s">
        <v>334</v>
      </c>
      <c r="D129" s="243" t="s">
        <v>208</v>
      </c>
      <c r="E129" s="244" t="s">
        <v>1078</v>
      </c>
      <c r="F129" s="245" t="s">
        <v>1079</v>
      </c>
      <c r="G129" s="246" t="s">
        <v>308</v>
      </c>
      <c r="H129" s="247">
        <v>60</v>
      </c>
      <c r="I129" s="248"/>
      <c r="J129" s="247">
        <f t="shared" si="0"/>
        <v>0</v>
      </c>
      <c r="K129" s="249"/>
      <c r="L129" s="250"/>
      <c r="M129" s="251" t="s">
        <v>1</v>
      </c>
      <c r="N129" s="252" t="s">
        <v>40</v>
      </c>
      <c r="O129" s="75"/>
      <c r="P129" s="205">
        <f t="shared" si="1"/>
        <v>0</v>
      </c>
      <c r="Q129" s="205">
        <v>1.0000000000000001E-5</v>
      </c>
      <c r="R129" s="205">
        <f t="shared" si="2"/>
        <v>6.0000000000000006E-4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196</v>
      </c>
      <c r="AT129" s="207" t="s">
        <v>208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159</v>
      </c>
      <c r="BM129" s="207" t="s">
        <v>1080</v>
      </c>
    </row>
    <row r="130" spans="1:65" s="12" customFormat="1" ht="25.95" customHeight="1">
      <c r="B130" s="181"/>
      <c r="C130" s="182"/>
      <c r="D130" s="183" t="s">
        <v>73</v>
      </c>
      <c r="E130" s="184" t="s">
        <v>323</v>
      </c>
      <c r="F130" s="184" t="s">
        <v>969</v>
      </c>
      <c r="G130" s="182"/>
      <c r="H130" s="182"/>
      <c r="I130" s="185"/>
      <c r="J130" s="168">
        <f>BK130</f>
        <v>0</v>
      </c>
      <c r="K130" s="182"/>
      <c r="L130" s="186"/>
      <c r="M130" s="187"/>
      <c r="N130" s="188"/>
      <c r="O130" s="188"/>
      <c r="P130" s="189">
        <f>P131+P132+P133</f>
        <v>0</v>
      </c>
      <c r="Q130" s="188"/>
      <c r="R130" s="189">
        <f>R131+R132+R133</f>
        <v>0.40102500000000008</v>
      </c>
      <c r="S130" s="188"/>
      <c r="T130" s="190">
        <f>T131+T132+T133</f>
        <v>1.1599999999999999</v>
      </c>
      <c r="AR130" s="191" t="s">
        <v>160</v>
      </c>
      <c r="AT130" s="192" t="s">
        <v>73</v>
      </c>
      <c r="AU130" s="192" t="s">
        <v>74</v>
      </c>
      <c r="AY130" s="191" t="s">
        <v>153</v>
      </c>
      <c r="BK130" s="193">
        <f>BK131+BK132+BK133</f>
        <v>0</v>
      </c>
    </row>
    <row r="131" spans="1:65" s="2" customFormat="1" ht="33" customHeight="1">
      <c r="A131" s="34"/>
      <c r="B131" s="35"/>
      <c r="C131" s="196" t="s">
        <v>351</v>
      </c>
      <c r="D131" s="196" t="s">
        <v>155</v>
      </c>
      <c r="E131" s="197" t="s">
        <v>970</v>
      </c>
      <c r="F131" s="198" t="s">
        <v>971</v>
      </c>
      <c r="G131" s="199" t="s">
        <v>233</v>
      </c>
      <c r="H131" s="200">
        <v>40</v>
      </c>
      <c r="I131" s="201"/>
      <c r="J131" s="200">
        <f>ROUND(I131*H131,3)</f>
        <v>0</v>
      </c>
      <c r="K131" s="202"/>
      <c r="L131" s="39"/>
      <c r="M131" s="203" t="s">
        <v>1</v>
      </c>
      <c r="N131" s="204" t="s">
        <v>40</v>
      </c>
      <c r="O131" s="75"/>
      <c r="P131" s="205">
        <f>O131*H131</f>
        <v>0</v>
      </c>
      <c r="Q131" s="205">
        <v>2.3400000000000001E-3</v>
      </c>
      <c r="R131" s="205">
        <f>Q131*H131</f>
        <v>9.3600000000000003E-2</v>
      </c>
      <c r="S131" s="205">
        <v>0</v>
      </c>
      <c r="T131" s="20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241</v>
      </c>
      <c r="AT131" s="207" t="s">
        <v>155</v>
      </c>
      <c r="AU131" s="207" t="s">
        <v>82</v>
      </c>
      <c r="AY131" s="17" t="s">
        <v>153</v>
      </c>
      <c r="BE131" s="208">
        <f>IF(N131="základná",J131,0)</f>
        <v>0</v>
      </c>
      <c r="BF131" s="208">
        <f>IF(N131="znížená",J131,0)</f>
        <v>0</v>
      </c>
      <c r="BG131" s="208">
        <f>IF(N131="zákl. prenesená",J131,0)</f>
        <v>0</v>
      </c>
      <c r="BH131" s="208">
        <f>IF(N131="zníž. prenesená",J131,0)</f>
        <v>0</v>
      </c>
      <c r="BI131" s="208">
        <f>IF(N131="nulová",J131,0)</f>
        <v>0</v>
      </c>
      <c r="BJ131" s="17" t="s">
        <v>160</v>
      </c>
      <c r="BK131" s="209">
        <f>ROUND(I131*H131,3)</f>
        <v>0</v>
      </c>
      <c r="BL131" s="17" t="s">
        <v>241</v>
      </c>
      <c r="BM131" s="207" t="s">
        <v>1081</v>
      </c>
    </row>
    <row r="132" spans="1:65" s="2" customFormat="1" ht="37.799999999999997" customHeight="1">
      <c r="A132" s="34"/>
      <c r="B132" s="35"/>
      <c r="C132" s="196" t="s">
        <v>356</v>
      </c>
      <c r="D132" s="196" t="s">
        <v>155</v>
      </c>
      <c r="E132" s="197" t="s">
        <v>973</v>
      </c>
      <c r="F132" s="198" t="s">
        <v>974</v>
      </c>
      <c r="G132" s="199" t="s">
        <v>308</v>
      </c>
      <c r="H132" s="200">
        <v>580</v>
      </c>
      <c r="I132" s="201"/>
      <c r="J132" s="200">
        <f>ROUND(I132*H132,3)</f>
        <v>0</v>
      </c>
      <c r="K132" s="202"/>
      <c r="L132" s="39"/>
      <c r="M132" s="203" t="s">
        <v>1</v>
      </c>
      <c r="N132" s="204" t="s">
        <v>40</v>
      </c>
      <c r="O132" s="75"/>
      <c r="P132" s="205">
        <f>O132*H132</f>
        <v>0</v>
      </c>
      <c r="Q132" s="205">
        <v>0</v>
      </c>
      <c r="R132" s="205">
        <f>Q132*H132</f>
        <v>0</v>
      </c>
      <c r="S132" s="205">
        <v>2E-3</v>
      </c>
      <c r="T132" s="206">
        <f>S132*H132</f>
        <v>1.1599999999999999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7" t="s">
        <v>241</v>
      </c>
      <c r="AT132" s="207" t="s">
        <v>155</v>
      </c>
      <c r="AU132" s="207" t="s">
        <v>82</v>
      </c>
      <c r="AY132" s="17" t="s">
        <v>153</v>
      </c>
      <c r="BE132" s="208">
        <f>IF(N132="základná",J132,0)</f>
        <v>0</v>
      </c>
      <c r="BF132" s="208">
        <f>IF(N132="znížená",J132,0)</f>
        <v>0</v>
      </c>
      <c r="BG132" s="208">
        <f>IF(N132="zákl. prenesená",J132,0)</f>
        <v>0</v>
      </c>
      <c r="BH132" s="208">
        <f>IF(N132="zníž. prenesená",J132,0)</f>
        <v>0</v>
      </c>
      <c r="BI132" s="208">
        <f>IF(N132="nulová",J132,0)</f>
        <v>0</v>
      </c>
      <c r="BJ132" s="17" t="s">
        <v>160</v>
      </c>
      <c r="BK132" s="209">
        <f>ROUND(I132*H132,3)</f>
        <v>0</v>
      </c>
      <c r="BL132" s="17" t="s">
        <v>241</v>
      </c>
      <c r="BM132" s="207" t="s">
        <v>1082</v>
      </c>
    </row>
    <row r="133" spans="1:65" s="12" customFormat="1" ht="22.8" customHeight="1">
      <c r="B133" s="181"/>
      <c r="C133" s="182"/>
      <c r="D133" s="183" t="s">
        <v>73</v>
      </c>
      <c r="E133" s="194" t="s">
        <v>916</v>
      </c>
      <c r="F133" s="194" t="s">
        <v>976</v>
      </c>
      <c r="G133" s="182"/>
      <c r="H133" s="182"/>
      <c r="I133" s="185"/>
      <c r="J133" s="195">
        <f>BK133</f>
        <v>0</v>
      </c>
      <c r="K133" s="182"/>
      <c r="L133" s="186"/>
      <c r="M133" s="187"/>
      <c r="N133" s="188"/>
      <c r="O133" s="188"/>
      <c r="P133" s="189">
        <f>SUM(P134:P151)</f>
        <v>0</v>
      </c>
      <c r="Q133" s="188"/>
      <c r="R133" s="189">
        <f>SUM(R134:R151)</f>
        <v>0.30742500000000006</v>
      </c>
      <c r="S133" s="188"/>
      <c r="T133" s="190">
        <f>SUM(T134:T151)</f>
        <v>0</v>
      </c>
      <c r="AR133" s="191" t="s">
        <v>160</v>
      </c>
      <c r="AT133" s="192" t="s">
        <v>73</v>
      </c>
      <c r="AU133" s="192" t="s">
        <v>82</v>
      </c>
      <c r="AY133" s="191" t="s">
        <v>153</v>
      </c>
      <c r="BK133" s="193">
        <f>SUM(BK134:BK151)</f>
        <v>0</v>
      </c>
    </row>
    <row r="134" spans="1:65" s="2" customFormat="1" ht="24.15" customHeight="1">
      <c r="A134" s="34"/>
      <c r="B134" s="35"/>
      <c r="C134" s="196" t="s">
        <v>82</v>
      </c>
      <c r="D134" s="196" t="s">
        <v>155</v>
      </c>
      <c r="E134" s="197" t="s">
        <v>1083</v>
      </c>
      <c r="F134" s="198" t="s">
        <v>1084</v>
      </c>
      <c r="G134" s="199" t="s">
        <v>308</v>
      </c>
      <c r="H134" s="200">
        <v>580</v>
      </c>
      <c r="I134" s="201"/>
      <c r="J134" s="200">
        <f t="shared" ref="J134:J151" si="10">ROUND(I134*H134,3)</f>
        <v>0</v>
      </c>
      <c r="K134" s="202"/>
      <c r="L134" s="39"/>
      <c r="M134" s="203" t="s">
        <v>1</v>
      </c>
      <c r="N134" s="204" t="s">
        <v>40</v>
      </c>
      <c r="O134" s="75"/>
      <c r="P134" s="205">
        <f t="shared" ref="P134:P151" si="11">O134*H134</f>
        <v>0</v>
      </c>
      <c r="Q134" s="205">
        <v>0</v>
      </c>
      <c r="R134" s="205">
        <f t="shared" ref="R134:R151" si="12">Q134*H134</f>
        <v>0</v>
      </c>
      <c r="S134" s="205">
        <v>0</v>
      </c>
      <c r="T134" s="206">
        <f t="shared" ref="T134:T151" si="13"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241</v>
      </c>
      <c r="AT134" s="207" t="s">
        <v>155</v>
      </c>
      <c r="AU134" s="207" t="s">
        <v>160</v>
      </c>
      <c r="AY134" s="17" t="s">
        <v>153</v>
      </c>
      <c r="BE134" s="208">
        <f t="shared" ref="BE134:BE151" si="14">IF(N134="základná",J134,0)</f>
        <v>0</v>
      </c>
      <c r="BF134" s="208">
        <f t="shared" ref="BF134:BF151" si="15">IF(N134="znížená",J134,0)</f>
        <v>0</v>
      </c>
      <c r="BG134" s="208">
        <f t="shared" ref="BG134:BG151" si="16">IF(N134="zákl. prenesená",J134,0)</f>
        <v>0</v>
      </c>
      <c r="BH134" s="208">
        <f t="shared" ref="BH134:BH151" si="17">IF(N134="zníž. prenesená",J134,0)</f>
        <v>0</v>
      </c>
      <c r="BI134" s="208">
        <f t="shared" ref="BI134:BI151" si="18">IF(N134="nulová",J134,0)</f>
        <v>0</v>
      </c>
      <c r="BJ134" s="17" t="s">
        <v>160</v>
      </c>
      <c r="BK134" s="209">
        <f t="shared" ref="BK134:BK151" si="19">ROUND(I134*H134,3)</f>
        <v>0</v>
      </c>
      <c r="BL134" s="17" t="s">
        <v>241</v>
      </c>
      <c r="BM134" s="207" t="s">
        <v>1085</v>
      </c>
    </row>
    <row r="135" spans="1:65" s="2" customFormat="1" ht="24.15" customHeight="1">
      <c r="A135" s="34"/>
      <c r="B135" s="35"/>
      <c r="C135" s="243" t="s">
        <v>160</v>
      </c>
      <c r="D135" s="243" t="s">
        <v>208</v>
      </c>
      <c r="E135" s="244" t="s">
        <v>1086</v>
      </c>
      <c r="F135" s="245" t="s">
        <v>1087</v>
      </c>
      <c r="G135" s="246" t="s">
        <v>308</v>
      </c>
      <c r="H135" s="247">
        <v>580</v>
      </c>
      <c r="I135" s="248"/>
      <c r="J135" s="247">
        <f t="shared" si="10"/>
        <v>0</v>
      </c>
      <c r="K135" s="249"/>
      <c r="L135" s="250"/>
      <c r="M135" s="251" t="s">
        <v>1</v>
      </c>
      <c r="N135" s="252" t="s">
        <v>40</v>
      </c>
      <c r="O135" s="75"/>
      <c r="P135" s="205">
        <f t="shared" si="11"/>
        <v>0</v>
      </c>
      <c r="Q135" s="205">
        <v>1.1E-4</v>
      </c>
      <c r="R135" s="205">
        <f t="shared" si="12"/>
        <v>6.3799999999999996E-2</v>
      </c>
      <c r="S135" s="205">
        <v>0</v>
      </c>
      <c r="T135" s="206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334</v>
      </c>
      <c r="AT135" s="207" t="s">
        <v>208</v>
      </c>
      <c r="AU135" s="207" t="s">
        <v>160</v>
      </c>
      <c r="AY135" s="17" t="s">
        <v>153</v>
      </c>
      <c r="BE135" s="208">
        <f t="shared" si="14"/>
        <v>0</v>
      </c>
      <c r="BF135" s="208">
        <f t="shared" si="15"/>
        <v>0</v>
      </c>
      <c r="BG135" s="208">
        <f t="shared" si="16"/>
        <v>0</v>
      </c>
      <c r="BH135" s="208">
        <f t="shared" si="17"/>
        <v>0</v>
      </c>
      <c r="BI135" s="208">
        <f t="shared" si="18"/>
        <v>0</v>
      </c>
      <c r="BJ135" s="17" t="s">
        <v>160</v>
      </c>
      <c r="BK135" s="209">
        <f t="shared" si="19"/>
        <v>0</v>
      </c>
      <c r="BL135" s="17" t="s">
        <v>241</v>
      </c>
      <c r="BM135" s="207" t="s">
        <v>1088</v>
      </c>
    </row>
    <row r="136" spans="1:65" s="2" customFormat="1" ht="24.15" customHeight="1">
      <c r="A136" s="34"/>
      <c r="B136" s="35"/>
      <c r="C136" s="196" t="s">
        <v>168</v>
      </c>
      <c r="D136" s="196" t="s">
        <v>155</v>
      </c>
      <c r="E136" s="197" t="s">
        <v>983</v>
      </c>
      <c r="F136" s="198" t="s">
        <v>984</v>
      </c>
      <c r="G136" s="199" t="s">
        <v>314</v>
      </c>
      <c r="H136" s="200">
        <v>55</v>
      </c>
      <c r="I136" s="201"/>
      <c r="J136" s="200">
        <f t="shared" si="10"/>
        <v>0</v>
      </c>
      <c r="K136" s="202"/>
      <c r="L136" s="39"/>
      <c r="M136" s="203" t="s">
        <v>1</v>
      </c>
      <c r="N136" s="204" t="s">
        <v>40</v>
      </c>
      <c r="O136" s="75"/>
      <c r="P136" s="205">
        <f t="shared" si="11"/>
        <v>0</v>
      </c>
      <c r="Q136" s="205">
        <v>0</v>
      </c>
      <c r="R136" s="205">
        <f t="shared" si="12"/>
        <v>0</v>
      </c>
      <c r="S136" s="205">
        <v>0</v>
      </c>
      <c r="T136" s="206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241</v>
      </c>
      <c r="AT136" s="207" t="s">
        <v>155</v>
      </c>
      <c r="AU136" s="207" t="s">
        <v>160</v>
      </c>
      <c r="AY136" s="17" t="s">
        <v>153</v>
      </c>
      <c r="BE136" s="208">
        <f t="shared" si="14"/>
        <v>0</v>
      </c>
      <c r="BF136" s="208">
        <f t="shared" si="15"/>
        <v>0</v>
      </c>
      <c r="BG136" s="208">
        <f t="shared" si="16"/>
        <v>0</v>
      </c>
      <c r="BH136" s="208">
        <f t="shared" si="17"/>
        <v>0</v>
      </c>
      <c r="BI136" s="208">
        <f t="shared" si="18"/>
        <v>0</v>
      </c>
      <c r="BJ136" s="17" t="s">
        <v>160</v>
      </c>
      <c r="BK136" s="209">
        <f t="shared" si="19"/>
        <v>0</v>
      </c>
      <c r="BL136" s="17" t="s">
        <v>241</v>
      </c>
      <c r="BM136" s="207" t="s">
        <v>1089</v>
      </c>
    </row>
    <row r="137" spans="1:65" s="2" customFormat="1" ht="16.5" customHeight="1">
      <c r="A137" s="34"/>
      <c r="B137" s="35"/>
      <c r="C137" s="243" t="s">
        <v>159</v>
      </c>
      <c r="D137" s="243" t="s">
        <v>208</v>
      </c>
      <c r="E137" s="244" t="s">
        <v>986</v>
      </c>
      <c r="F137" s="245" t="s">
        <v>987</v>
      </c>
      <c r="G137" s="246" t="s">
        <v>314</v>
      </c>
      <c r="H137" s="247">
        <v>55</v>
      </c>
      <c r="I137" s="248"/>
      <c r="J137" s="247">
        <f t="shared" si="10"/>
        <v>0</v>
      </c>
      <c r="K137" s="249"/>
      <c r="L137" s="250"/>
      <c r="M137" s="251" t="s">
        <v>1</v>
      </c>
      <c r="N137" s="252" t="s">
        <v>40</v>
      </c>
      <c r="O137" s="75"/>
      <c r="P137" s="205">
        <f t="shared" si="11"/>
        <v>0</v>
      </c>
      <c r="Q137" s="205">
        <v>2.5000000000000001E-5</v>
      </c>
      <c r="R137" s="205">
        <f t="shared" si="12"/>
        <v>1.3750000000000001E-3</v>
      </c>
      <c r="S137" s="205">
        <v>0</v>
      </c>
      <c r="T137" s="206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334</v>
      </c>
      <c r="AT137" s="207" t="s">
        <v>208</v>
      </c>
      <c r="AU137" s="207" t="s">
        <v>160</v>
      </c>
      <c r="AY137" s="17" t="s">
        <v>153</v>
      </c>
      <c r="BE137" s="208">
        <f t="shared" si="14"/>
        <v>0</v>
      </c>
      <c r="BF137" s="208">
        <f t="shared" si="15"/>
        <v>0</v>
      </c>
      <c r="BG137" s="208">
        <f t="shared" si="16"/>
        <v>0</v>
      </c>
      <c r="BH137" s="208">
        <f t="shared" si="17"/>
        <v>0</v>
      </c>
      <c r="BI137" s="208">
        <f t="shared" si="18"/>
        <v>0</v>
      </c>
      <c r="BJ137" s="17" t="s">
        <v>160</v>
      </c>
      <c r="BK137" s="209">
        <f t="shared" si="19"/>
        <v>0</v>
      </c>
      <c r="BL137" s="17" t="s">
        <v>241</v>
      </c>
      <c r="BM137" s="207" t="s">
        <v>1090</v>
      </c>
    </row>
    <row r="138" spans="1:65" s="2" customFormat="1" ht="24.15" customHeight="1">
      <c r="A138" s="34"/>
      <c r="B138" s="35"/>
      <c r="C138" s="243" t="s">
        <v>183</v>
      </c>
      <c r="D138" s="243" t="s">
        <v>208</v>
      </c>
      <c r="E138" s="244" t="s">
        <v>989</v>
      </c>
      <c r="F138" s="245" t="s">
        <v>990</v>
      </c>
      <c r="G138" s="246" t="s">
        <v>991</v>
      </c>
      <c r="H138" s="247">
        <v>80</v>
      </c>
      <c r="I138" s="248"/>
      <c r="J138" s="247">
        <f t="shared" si="10"/>
        <v>0</v>
      </c>
      <c r="K138" s="249"/>
      <c r="L138" s="250"/>
      <c r="M138" s="251" t="s">
        <v>1</v>
      </c>
      <c r="N138" s="252" t="s">
        <v>40</v>
      </c>
      <c r="O138" s="75"/>
      <c r="P138" s="205">
        <f t="shared" si="11"/>
        <v>0</v>
      </c>
      <c r="Q138" s="205">
        <v>1E-3</v>
      </c>
      <c r="R138" s="205">
        <f t="shared" si="12"/>
        <v>0.08</v>
      </c>
      <c r="S138" s="205">
        <v>0</v>
      </c>
      <c r="T138" s="206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334</v>
      </c>
      <c r="AT138" s="207" t="s">
        <v>208</v>
      </c>
      <c r="AU138" s="207" t="s">
        <v>160</v>
      </c>
      <c r="AY138" s="17" t="s">
        <v>153</v>
      </c>
      <c r="BE138" s="208">
        <f t="shared" si="14"/>
        <v>0</v>
      </c>
      <c r="BF138" s="208">
        <f t="shared" si="15"/>
        <v>0</v>
      </c>
      <c r="BG138" s="208">
        <f t="shared" si="16"/>
        <v>0</v>
      </c>
      <c r="BH138" s="208">
        <f t="shared" si="17"/>
        <v>0</v>
      </c>
      <c r="BI138" s="208">
        <f t="shared" si="18"/>
        <v>0</v>
      </c>
      <c r="BJ138" s="17" t="s">
        <v>160</v>
      </c>
      <c r="BK138" s="209">
        <f t="shared" si="19"/>
        <v>0</v>
      </c>
      <c r="BL138" s="17" t="s">
        <v>241</v>
      </c>
      <c r="BM138" s="207" t="s">
        <v>1091</v>
      </c>
    </row>
    <row r="139" spans="1:65" s="2" customFormat="1" ht="24.15" customHeight="1">
      <c r="A139" s="34"/>
      <c r="B139" s="35"/>
      <c r="C139" s="196" t="s">
        <v>187</v>
      </c>
      <c r="D139" s="196" t="s">
        <v>155</v>
      </c>
      <c r="E139" s="197" t="s">
        <v>1092</v>
      </c>
      <c r="F139" s="198" t="s">
        <v>1093</v>
      </c>
      <c r="G139" s="199" t="s">
        <v>314</v>
      </c>
      <c r="H139" s="200">
        <v>1</v>
      </c>
      <c r="I139" s="201"/>
      <c r="J139" s="200">
        <f t="shared" si="10"/>
        <v>0</v>
      </c>
      <c r="K139" s="202"/>
      <c r="L139" s="39"/>
      <c r="M139" s="203" t="s">
        <v>1</v>
      </c>
      <c r="N139" s="204" t="s">
        <v>40</v>
      </c>
      <c r="O139" s="75"/>
      <c r="P139" s="205">
        <f t="shared" si="11"/>
        <v>0</v>
      </c>
      <c r="Q139" s="205">
        <v>0</v>
      </c>
      <c r="R139" s="205">
        <f t="shared" si="12"/>
        <v>0</v>
      </c>
      <c r="S139" s="205">
        <v>0</v>
      </c>
      <c r="T139" s="206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241</v>
      </c>
      <c r="AT139" s="207" t="s">
        <v>155</v>
      </c>
      <c r="AU139" s="207" t="s">
        <v>160</v>
      </c>
      <c r="AY139" s="17" t="s">
        <v>153</v>
      </c>
      <c r="BE139" s="208">
        <f t="shared" si="14"/>
        <v>0</v>
      </c>
      <c r="BF139" s="208">
        <f t="shared" si="15"/>
        <v>0</v>
      </c>
      <c r="BG139" s="208">
        <f t="shared" si="16"/>
        <v>0</v>
      </c>
      <c r="BH139" s="208">
        <f t="shared" si="17"/>
        <v>0</v>
      </c>
      <c r="BI139" s="208">
        <f t="shared" si="18"/>
        <v>0</v>
      </c>
      <c r="BJ139" s="17" t="s">
        <v>160</v>
      </c>
      <c r="BK139" s="209">
        <f t="shared" si="19"/>
        <v>0</v>
      </c>
      <c r="BL139" s="17" t="s">
        <v>241</v>
      </c>
      <c r="BM139" s="207" t="s">
        <v>1094</v>
      </c>
    </row>
    <row r="140" spans="1:65" s="2" customFormat="1" ht="24.15" customHeight="1">
      <c r="A140" s="34"/>
      <c r="B140" s="35"/>
      <c r="C140" s="243" t="s">
        <v>192</v>
      </c>
      <c r="D140" s="243" t="s">
        <v>208</v>
      </c>
      <c r="E140" s="244" t="s">
        <v>1095</v>
      </c>
      <c r="F140" s="245" t="s">
        <v>1096</v>
      </c>
      <c r="G140" s="246" t="s">
        <v>314</v>
      </c>
      <c r="H140" s="247">
        <v>1</v>
      </c>
      <c r="I140" s="248"/>
      <c r="J140" s="247">
        <f t="shared" si="10"/>
        <v>0</v>
      </c>
      <c r="K140" s="249"/>
      <c r="L140" s="250"/>
      <c r="M140" s="251" t="s">
        <v>1</v>
      </c>
      <c r="N140" s="252" t="s">
        <v>40</v>
      </c>
      <c r="O140" s="75"/>
      <c r="P140" s="205">
        <f t="shared" si="11"/>
        <v>0</v>
      </c>
      <c r="Q140" s="205">
        <v>3.1E-4</v>
      </c>
      <c r="R140" s="205">
        <f t="shared" si="12"/>
        <v>3.1E-4</v>
      </c>
      <c r="S140" s="205">
        <v>0</v>
      </c>
      <c r="T140" s="206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334</v>
      </c>
      <c r="AT140" s="207" t="s">
        <v>208</v>
      </c>
      <c r="AU140" s="207" t="s">
        <v>160</v>
      </c>
      <c r="AY140" s="17" t="s">
        <v>153</v>
      </c>
      <c r="BE140" s="208">
        <f t="shared" si="14"/>
        <v>0</v>
      </c>
      <c r="BF140" s="208">
        <f t="shared" si="15"/>
        <v>0</v>
      </c>
      <c r="BG140" s="208">
        <f t="shared" si="16"/>
        <v>0</v>
      </c>
      <c r="BH140" s="208">
        <f t="shared" si="17"/>
        <v>0</v>
      </c>
      <c r="BI140" s="208">
        <f t="shared" si="18"/>
        <v>0</v>
      </c>
      <c r="BJ140" s="17" t="s">
        <v>160</v>
      </c>
      <c r="BK140" s="209">
        <f t="shared" si="19"/>
        <v>0</v>
      </c>
      <c r="BL140" s="17" t="s">
        <v>241</v>
      </c>
      <c r="BM140" s="207" t="s">
        <v>1097</v>
      </c>
    </row>
    <row r="141" spans="1:65" s="2" customFormat="1" ht="24.15" customHeight="1">
      <c r="A141" s="34"/>
      <c r="B141" s="35"/>
      <c r="C141" s="196" t="s">
        <v>196</v>
      </c>
      <c r="D141" s="196" t="s">
        <v>155</v>
      </c>
      <c r="E141" s="197" t="s">
        <v>1098</v>
      </c>
      <c r="F141" s="198" t="s">
        <v>1099</v>
      </c>
      <c r="G141" s="199" t="s">
        <v>314</v>
      </c>
      <c r="H141" s="200">
        <v>46</v>
      </c>
      <c r="I141" s="201"/>
      <c r="J141" s="200">
        <f t="shared" si="10"/>
        <v>0</v>
      </c>
      <c r="K141" s="202"/>
      <c r="L141" s="39"/>
      <c r="M141" s="203" t="s">
        <v>1</v>
      </c>
      <c r="N141" s="204" t="s">
        <v>40</v>
      </c>
      <c r="O141" s="75"/>
      <c r="P141" s="205">
        <f t="shared" si="11"/>
        <v>0</v>
      </c>
      <c r="Q141" s="205">
        <v>0</v>
      </c>
      <c r="R141" s="205">
        <f t="shared" si="12"/>
        <v>0</v>
      </c>
      <c r="S141" s="205">
        <v>0</v>
      </c>
      <c r="T141" s="206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241</v>
      </c>
      <c r="AT141" s="207" t="s">
        <v>155</v>
      </c>
      <c r="AU141" s="207" t="s">
        <v>160</v>
      </c>
      <c r="AY141" s="17" t="s">
        <v>153</v>
      </c>
      <c r="BE141" s="208">
        <f t="shared" si="14"/>
        <v>0</v>
      </c>
      <c r="BF141" s="208">
        <f t="shared" si="15"/>
        <v>0</v>
      </c>
      <c r="BG141" s="208">
        <f t="shared" si="16"/>
        <v>0</v>
      </c>
      <c r="BH141" s="208">
        <f t="shared" si="17"/>
        <v>0</v>
      </c>
      <c r="BI141" s="208">
        <f t="shared" si="18"/>
        <v>0</v>
      </c>
      <c r="BJ141" s="17" t="s">
        <v>160</v>
      </c>
      <c r="BK141" s="209">
        <f t="shared" si="19"/>
        <v>0</v>
      </c>
      <c r="BL141" s="17" t="s">
        <v>241</v>
      </c>
      <c r="BM141" s="207" t="s">
        <v>1100</v>
      </c>
    </row>
    <row r="142" spans="1:65" s="2" customFormat="1" ht="16.5" customHeight="1">
      <c r="A142" s="34"/>
      <c r="B142" s="35"/>
      <c r="C142" s="243" t="s">
        <v>201</v>
      </c>
      <c r="D142" s="243" t="s">
        <v>208</v>
      </c>
      <c r="E142" s="244" t="s">
        <v>1101</v>
      </c>
      <c r="F142" s="245" t="s">
        <v>1102</v>
      </c>
      <c r="G142" s="246" t="s">
        <v>314</v>
      </c>
      <c r="H142" s="247">
        <v>46</v>
      </c>
      <c r="I142" s="248"/>
      <c r="J142" s="247">
        <f t="shared" si="10"/>
        <v>0</v>
      </c>
      <c r="K142" s="249"/>
      <c r="L142" s="250"/>
      <c r="M142" s="251" t="s">
        <v>1</v>
      </c>
      <c r="N142" s="252" t="s">
        <v>40</v>
      </c>
      <c r="O142" s="75"/>
      <c r="P142" s="205">
        <f t="shared" si="11"/>
        <v>0</v>
      </c>
      <c r="Q142" s="205">
        <v>1E-4</v>
      </c>
      <c r="R142" s="205">
        <f t="shared" si="12"/>
        <v>4.5999999999999999E-3</v>
      </c>
      <c r="S142" s="205">
        <v>0</v>
      </c>
      <c r="T142" s="206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334</v>
      </c>
      <c r="AT142" s="207" t="s">
        <v>208</v>
      </c>
      <c r="AU142" s="207" t="s">
        <v>160</v>
      </c>
      <c r="AY142" s="17" t="s">
        <v>153</v>
      </c>
      <c r="BE142" s="208">
        <f t="shared" si="14"/>
        <v>0</v>
      </c>
      <c r="BF142" s="208">
        <f t="shared" si="15"/>
        <v>0</v>
      </c>
      <c r="BG142" s="208">
        <f t="shared" si="16"/>
        <v>0</v>
      </c>
      <c r="BH142" s="208">
        <f t="shared" si="17"/>
        <v>0</v>
      </c>
      <c r="BI142" s="208">
        <f t="shared" si="18"/>
        <v>0</v>
      </c>
      <c r="BJ142" s="17" t="s">
        <v>160</v>
      </c>
      <c r="BK142" s="209">
        <f t="shared" si="19"/>
        <v>0</v>
      </c>
      <c r="BL142" s="17" t="s">
        <v>241</v>
      </c>
      <c r="BM142" s="207" t="s">
        <v>1103</v>
      </c>
    </row>
    <row r="143" spans="1:65" s="2" customFormat="1" ht="33" customHeight="1">
      <c r="A143" s="34"/>
      <c r="B143" s="35"/>
      <c r="C143" s="196" t="s">
        <v>207</v>
      </c>
      <c r="D143" s="196" t="s">
        <v>155</v>
      </c>
      <c r="E143" s="197" t="s">
        <v>1104</v>
      </c>
      <c r="F143" s="198" t="s">
        <v>1105</v>
      </c>
      <c r="G143" s="199" t="s">
        <v>314</v>
      </c>
      <c r="H143" s="200">
        <v>9</v>
      </c>
      <c r="I143" s="201"/>
      <c r="J143" s="200">
        <f t="shared" si="10"/>
        <v>0</v>
      </c>
      <c r="K143" s="202"/>
      <c r="L143" s="39"/>
      <c r="M143" s="203" t="s">
        <v>1</v>
      </c>
      <c r="N143" s="204" t="s">
        <v>40</v>
      </c>
      <c r="O143" s="75"/>
      <c r="P143" s="205">
        <f t="shared" si="11"/>
        <v>0</v>
      </c>
      <c r="Q143" s="205">
        <v>0</v>
      </c>
      <c r="R143" s="205">
        <f t="shared" si="12"/>
        <v>0</v>
      </c>
      <c r="S143" s="205">
        <v>0</v>
      </c>
      <c r="T143" s="206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241</v>
      </c>
      <c r="AT143" s="207" t="s">
        <v>155</v>
      </c>
      <c r="AU143" s="207" t="s">
        <v>160</v>
      </c>
      <c r="AY143" s="17" t="s">
        <v>153</v>
      </c>
      <c r="BE143" s="208">
        <f t="shared" si="14"/>
        <v>0</v>
      </c>
      <c r="BF143" s="208">
        <f t="shared" si="15"/>
        <v>0</v>
      </c>
      <c r="BG143" s="208">
        <f t="shared" si="16"/>
        <v>0</v>
      </c>
      <c r="BH143" s="208">
        <f t="shared" si="17"/>
        <v>0</v>
      </c>
      <c r="BI143" s="208">
        <f t="shared" si="18"/>
        <v>0</v>
      </c>
      <c r="BJ143" s="17" t="s">
        <v>160</v>
      </c>
      <c r="BK143" s="209">
        <f t="shared" si="19"/>
        <v>0</v>
      </c>
      <c r="BL143" s="17" t="s">
        <v>241</v>
      </c>
      <c r="BM143" s="207" t="s">
        <v>1106</v>
      </c>
    </row>
    <row r="144" spans="1:65" s="2" customFormat="1" ht="24.15" customHeight="1">
      <c r="A144" s="34"/>
      <c r="B144" s="35"/>
      <c r="C144" s="243" t="s">
        <v>213</v>
      </c>
      <c r="D144" s="243" t="s">
        <v>208</v>
      </c>
      <c r="E144" s="244" t="s">
        <v>1107</v>
      </c>
      <c r="F144" s="245" t="s">
        <v>1108</v>
      </c>
      <c r="G144" s="246" t="s">
        <v>314</v>
      </c>
      <c r="H144" s="247">
        <v>9</v>
      </c>
      <c r="I144" s="248"/>
      <c r="J144" s="247">
        <f t="shared" si="10"/>
        <v>0</v>
      </c>
      <c r="K144" s="249"/>
      <c r="L144" s="250"/>
      <c r="M144" s="251" t="s">
        <v>1</v>
      </c>
      <c r="N144" s="252" t="s">
        <v>40</v>
      </c>
      <c r="O144" s="75"/>
      <c r="P144" s="205">
        <f t="shared" si="11"/>
        <v>0</v>
      </c>
      <c r="Q144" s="205">
        <v>8.0000000000000007E-5</v>
      </c>
      <c r="R144" s="205">
        <f t="shared" si="12"/>
        <v>7.2000000000000005E-4</v>
      </c>
      <c r="S144" s="205">
        <v>0</v>
      </c>
      <c r="T144" s="206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334</v>
      </c>
      <c r="AT144" s="207" t="s">
        <v>208</v>
      </c>
      <c r="AU144" s="207" t="s">
        <v>160</v>
      </c>
      <c r="AY144" s="17" t="s">
        <v>153</v>
      </c>
      <c r="BE144" s="208">
        <f t="shared" si="14"/>
        <v>0</v>
      </c>
      <c r="BF144" s="208">
        <f t="shared" si="15"/>
        <v>0</v>
      </c>
      <c r="BG144" s="208">
        <f t="shared" si="16"/>
        <v>0</v>
      </c>
      <c r="BH144" s="208">
        <f t="shared" si="17"/>
        <v>0</v>
      </c>
      <c r="BI144" s="208">
        <f t="shared" si="18"/>
        <v>0</v>
      </c>
      <c r="BJ144" s="17" t="s">
        <v>160</v>
      </c>
      <c r="BK144" s="209">
        <f t="shared" si="19"/>
        <v>0</v>
      </c>
      <c r="BL144" s="17" t="s">
        <v>241</v>
      </c>
      <c r="BM144" s="207" t="s">
        <v>1109</v>
      </c>
    </row>
    <row r="145" spans="1:65" s="2" customFormat="1" ht="33" customHeight="1">
      <c r="A145" s="34"/>
      <c r="B145" s="35"/>
      <c r="C145" s="196" t="s">
        <v>218</v>
      </c>
      <c r="D145" s="196" t="s">
        <v>155</v>
      </c>
      <c r="E145" s="197" t="s">
        <v>1110</v>
      </c>
      <c r="F145" s="198" t="s">
        <v>1111</v>
      </c>
      <c r="G145" s="199" t="s">
        <v>314</v>
      </c>
      <c r="H145" s="200">
        <v>1</v>
      </c>
      <c r="I145" s="201"/>
      <c r="J145" s="200">
        <f t="shared" si="10"/>
        <v>0</v>
      </c>
      <c r="K145" s="202"/>
      <c r="L145" s="39"/>
      <c r="M145" s="203" t="s">
        <v>1</v>
      </c>
      <c r="N145" s="204" t="s">
        <v>40</v>
      </c>
      <c r="O145" s="75"/>
      <c r="P145" s="205">
        <f t="shared" si="11"/>
        <v>0</v>
      </c>
      <c r="Q145" s="205">
        <v>0</v>
      </c>
      <c r="R145" s="205">
        <f t="shared" si="12"/>
        <v>0</v>
      </c>
      <c r="S145" s="205">
        <v>0</v>
      </c>
      <c r="T145" s="206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7" t="s">
        <v>241</v>
      </c>
      <c r="AT145" s="207" t="s">
        <v>155</v>
      </c>
      <c r="AU145" s="207" t="s">
        <v>160</v>
      </c>
      <c r="AY145" s="17" t="s">
        <v>153</v>
      </c>
      <c r="BE145" s="208">
        <f t="shared" si="14"/>
        <v>0</v>
      </c>
      <c r="BF145" s="208">
        <f t="shared" si="15"/>
        <v>0</v>
      </c>
      <c r="BG145" s="208">
        <f t="shared" si="16"/>
        <v>0</v>
      </c>
      <c r="BH145" s="208">
        <f t="shared" si="17"/>
        <v>0</v>
      </c>
      <c r="BI145" s="208">
        <f t="shared" si="18"/>
        <v>0</v>
      </c>
      <c r="BJ145" s="17" t="s">
        <v>160</v>
      </c>
      <c r="BK145" s="209">
        <f t="shared" si="19"/>
        <v>0</v>
      </c>
      <c r="BL145" s="17" t="s">
        <v>241</v>
      </c>
      <c r="BM145" s="207" t="s">
        <v>1112</v>
      </c>
    </row>
    <row r="146" spans="1:65" s="2" customFormat="1" ht="16.5" customHeight="1">
      <c r="A146" s="34"/>
      <c r="B146" s="35"/>
      <c r="C146" s="243" t="s">
        <v>224</v>
      </c>
      <c r="D146" s="243" t="s">
        <v>208</v>
      </c>
      <c r="E146" s="244" t="s">
        <v>1113</v>
      </c>
      <c r="F146" s="245" t="s">
        <v>1114</v>
      </c>
      <c r="G146" s="246" t="s">
        <v>314</v>
      </c>
      <c r="H146" s="247">
        <v>1</v>
      </c>
      <c r="I146" s="248"/>
      <c r="J146" s="247">
        <f t="shared" si="10"/>
        <v>0</v>
      </c>
      <c r="K146" s="249"/>
      <c r="L146" s="250"/>
      <c r="M146" s="251" t="s">
        <v>1</v>
      </c>
      <c r="N146" s="252" t="s">
        <v>40</v>
      </c>
      <c r="O146" s="75"/>
      <c r="P146" s="205">
        <f t="shared" si="11"/>
        <v>0</v>
      </c>
      <c r="Q146" s="205">
        <v>1.2E-4</v>
      </c>
      <c r="R146" s="205">
        <f t="shared" si="12"/>
        <v>1.2E-4</v>
      </c>
      <c r="S146" s="205">
        <v>0</v>
      </c>
      <c r="T146" s="206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334</v>
      </c>
      <c r="AT146" s="207" t="s">
        <v>208</v>
      </c>
      <c r="AU146" s="207" t="s">
        <v>160</v>
      </c>
      <c r="AY146" s="17" t="s">
        <v>153</v>
      </c>
      <c r="BE146" s="208">
        <f t="shared" si="14"/>
        <v>0</v>
      </c>
      <c r="BF146" s="208">
        <f t="shared" si="15"/>
        <v>0</v>
      </c>
      <c r="BG146" s="208">
        <f t="shared" si="16"/>
        <v>0</v>
      </c>
      <c r="BH146" s="208">
        <f t="shared" si="17"/>
        <v>0</v>
      </c>
      <c r="BI146" s="208">
        <f t="shared" si="18"/>
        <v>0</v>
      </c>
      <c r="BJ146" s="17" t="s">
        <v>160</v>
      </c>
      <c r="BK146" s="209">
        <f t="shared" si="19"/>
        <v>0</v>
      </c>
      <c r="BL146" s="17" t="s">
        <v>241</v>
      </c>
      <c r="BM146" s="207" t="s">
        <v>1115</v>
      </c>
    </row>
    <row r="147" spans="1:65" s="2" customFormat="1" ht="24.15" customHeight="1">
      <c r="A147" s="34"/>
      <c r="B147" s="35"/>
      <c r="C147" s="196" t="s">
        <v>230</v>
      </c>
      <c r="D147" s="196" t="s">
        <v>155</v>
      </c>
      <c r="E147" s="197" t="s">
        <v>1116</v>
      </c>
      <c r="F147" s="198" t="s">
        <v>1117</v>
      </c>
      <c r="G147" s="199" t="s">
        <v>308</v>
      </c>
      <c r="H147" s="200">
        <v>550</v>
      </c>
      <c r="I147" s="201"/>
      <c r="J147" s="200">
        <f t="shared" si="10"/>
        <v>0</v>
      </c>
      <c r="K147" s="202"/>
      <c r="L147" s="39"/>
      <c r="M147" s="203" t="s">
        <v>1</v>
      </c>
      <c r="N147" s="204" t="s">
        <v>40</v>
      </c>
      <c r="O147" s="75"/>
      <c r="P147" s="205">
        <f t="shared" si="11"/>
        <v>0</v>
      </c>
      <c r="Q147" s="205">
        <v>0</v>
      </c>
      <c r="R147" s="205">
        <f t="shared" si="12"/>
        <v>0</v>
      </c>
      <c r="S147" s="205">
        <v>0</v>
      </c>
      <c r="T147" s="206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241</v>
      </c>
      <c r="AT147" s="207" t="s">
        <v>155</v>
      </c>
      <c r="AU147" s="207" t="s">
        <v>160</v>
      </c>
      <c r="AY147" s="17" t="s">
        <v>153</v>
      </c>
      <c r="BE147" s="208">
        <f t="shared" si="14"/>
        <v>0</v>
      </c>
      <c r="BF147" s="208">
        <f t="shared" si="15"/>
        <v>0</v>
      </c>
      <c r="BG147" s="208">
        <f t="shared" si="16"/>
        <v>0</v>
      </c>
      <c r="BH147" s="208">
        <f t="shared" si="17"/>
        <v>0</v>
      </c>
      <c r="BI147" s="208">
        <f t="shared" si="18"/>
        <v>0</v>
      </c>
      <c r="BJ147" s="17" t="s">
        <v>160</v>
      </c>
      <c r="BK147" s="209">
        <f t="shared" si="19"/>
        <v>0</v>
      </c>
      <c r="BL147" s="17" t="s">
        <v>241</v>
      </c>
      <c r="BM147" s="207" t="s">
        <v>1118</v>
      </c>
    </row>
    <row r="148" spans="1:65" s="2" customFormat="1" ht="21.75" customHeight="1">
      <c r="A148" s="34"/>
      <c r="B148" s="35"/>
      <c r="C148" s="243" t="s">
        <v>237</v>
      </c>
      <c r="D148" s="243" t="s">
        <v>208</v>
      </c>
      <c r="E148" s="244" t="s">
        <v>1119</v>
      </c>
      <c r="F148" s="245" t="s">
        <v>1120</v>
      </c>
      <c r="G148" s="246" t="s">
        <v>308</v>
      </c>
      <c r="H148" s="247">
        <v>550</v>
      </c>
      <c r="I148" s="248"/>
      <c r="J148" s="247">
        <f t="shared" si="10"/>
        <v>0</v>
      </c>
      <c r="K148" s="249"/>
      <c r="L148" s="250"/>
      <c r="M148" s="251" t="s">
        <v>1</v>
      </c>
      <c r="N148" s="252" t="s">
        <v>40</v>
      </c>
      <c r="O148" s="75"/>
      <c r="P148" s="205">
        <f t="shared" si="11"/>
        <v>0</v>
      </c>
      <c r="Q148" s="205">
        <v>1.9000000000000001E-4</v>
      </c>
      <c r="R148" s="205">
        <f t="shared" si="12"/>
        <v>0.10450000000000001</v>
      </c>
      <c r="S148" s="205">
        <v>0</v>
      </c>
      <c r="T148" s="206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7" t="s">
        <v>334</v>
      </c>
      <c r="AT148" s="207" t="s">
        <v>208</v>
      </c>
      <c r="AU148" s="207" t="s">
        <v>160</v>
      </c>
      <c r="AY148" s="17" t="s">
        <v>153</v>
      </c>
      <c r="BE148" s="208">
        <f t="shared" si="14"/>
        <v>0</v>
      </c>
      <c r="BF148" s="208">
        <f t="shared" si="15"/>
        <v>0</v>
      </c>
      <c r="BG148" s="208">
        <f t="shared" si="16"/>
        <v>0</v>
      </c>
      <c r="BH148" s="208">
        <f t="shared" si="17"/>
        <v>0</v>
      </c>
      <c r="BI148" s="208">
        <f t="shared" si="18"/>
        <v>0</v>
      </c>
      <c r="BJ148" s="17" t="s">
        <v>160</v>
      </c>
      <c r="BK148" s="209">
        <f t="shared" si="19"/>
        <v>0</v>
      </c>
      <c r="BL148" s="17" t="s">
        <v>241</v>
      </c>
      <c r="BM148" s="207" t="s">
        <v>1121</v>
      </c>
    </row>
    <row r="149" spans="1:65" s="2" customFormat="1" ht="21.75" customHeight="1">
      <c r="A149" s="34"/>
      <c r="B149" s="35"/>
      <c r="C149" s="196" t="s">
        <v>241</v>
      </c>
      <c r="D149" s="196" t="s">
        <v>155</v>
      </c>
      <c r="E149" s="197" t="s">
        <v>1122</v>
      </c>
      <c r="F149" s="198" t="s">
        <v>1123</v>
      </c>
      <c r="G149" s="199" t="s">
        <v>308</v>
      </c>
      <c r="H149" s="200">
        <v>100</v>
      </c>
      <c r="I149" s="201"/>
      <c r="J149" s="200">
        <f t="shared" si="10"/>
        <v>0</v>
      </c>
      <c r="K149" s="202"/>
      <c r="L149" s="39"/>
      <c r="M149" s="203" t="s">
        <v>1</v>
      </c>
      <c r="N149" s="204" t="s">
        <v>40</v>
      </c>
      <c r="O149" s="75"/>
      <c r="P149" s="205">
        <f t="shared" si="11"/>
        <v>0</v>
      </c>
      <c r="Q149" s="205">
        <v>0</v>
      </c>
      <c r="R149" s="205">
        <f t="shared" si="12"/>
        <v>0</v>
      </c>
      <c r="S149" s="205">
        <v>0</v>
      </c>
      <c r="T149" s="206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241</v>
      </c>
      <c r="AT149" s="207" t="s">
        <v>155</v>
      </c>
      <c r="AU149" s="207" t="s">
        <v>160</v>
      </c>
      <c r="AY149" s="17" t="s">
        <v>153</v>
      </c>
      <c r="BE149" s="208">
        <f t="shared" si="14"/>
        <v>0</v>
      </c>
      <c r="BF149" s="208">
        <f t="shared" si="15"/>
        <v>0</v>
      </c>
      <c r="BG149" s="208">
        <f t="shared" si="16"/>
        <v>0</v>
      </c>
      <c r="BH149" s="208">
        <f t="shared" si="17"/>
        <v>0</v>
      </c>
      <c r="BI149" s="208">
        <f t="shared" si="18"/>
        <v>0</v>
      </c>
      <c r="BJ149" s="17" t="s">
        <v>160</v>
      </c>
      <c r="BK149" s="209">
        <f t="shared" si="19"/>
        <v>0</v>
      </c>
      <c r="BL149" s="17" t="s">
        <v>241</v>
      </c>
      <c r="BM149" s="207" t="s">
        <v>1124</v>
      </c>
    </row>
    <row r="150" spans="1:65" s="2" customFormat="1" ht="21.75" customHeight="1">
      <c r="A150" s="34"/>
      <c r="B150" s="35"/>
      <c r="C150" s="243" t="s">
        <v>246</v>
      </c>
      <c r="D150" s="243" t="s">
        <v>208</v>
      </c>
      <c r="E150" s="244" t="s">
        <v>1125</v>
      </c>
      <c r="F150" s="245" t="s">
        <v>1126</v>
      </c>
      <c r="G150" s="246" t="s">
        <v>308</v>
      </c>
      <c r="H150" s="247">
        <v>100</v>
      </c>
      <c r="I150" s="248"/>
      <c r="J150" s="247">
        <f t="shared" si="10"/>
        <v>0</v>
      </c>
      <c r="K150" s="249"/>
      <c r="L150" s="250"/>
      <c r="M150" s="251" t="s">
        <v>1</v>
      </c>
      <c r="N150" s="252" t="s">
        <v>40</v>
      </c>
      <c r="O150" s="75"/>
      <c r="P150" s="205">
        <f t="shared" si="11"/>
        <v>0</v>
      </c>
      <c r="Q150" s="205">
        <v>2.7999999999999998E-4</v>
      </c>
      <c r="R150" s="205">
        <f t="shared" si="12"/>
        <v>2.7999999999999997E-2</v>
      </c>
      <c r="S150" s="205">
        <v>0</v>
      </c>
      <c r="T150" s="206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7" t="s">
        <v>334</v>
      </c>
      <c r="AT150" s="207" t="s">
        <v>208</v>
      </c>
      <c r="AU150" s="207" t="s">
        <v>160</v>
      </c>
      <c r="AY150" s="17" t="s">
        <v>153</v>
      </c>
      <c r="BE150" s="208">
        <f t="shared" si="14"/>
        <v>0</v>
      </c>
      <c r="BF150" s="208">
        <f t="shared" si="15"/>
        <v>0</v>
      </c>
      <c r="BG150" s="208">
        <f t="shared" si="16"/>
        <v>0</v>
      </c>
      <c r="BH150" s="208">
        <f t="shared" si="17"/>
        <v>0</v>
      </c>
      <c r="BI150" s="208">
        <f t="shared" si="18"/>
        <v>0</v>
      </c>
      <c r="BJ150" s="17" t="s">
        <v>160</v>
      </c>
      <c r="BK150" s="209">
        <f t="shared" si="19"/>
        <v>0</v>
      </c>
      <c r="BL150" s="17" t="s">
        <v>241</v>
      </c>
      <c r="BM150" s="207" t="s">
        <v>1127</v>
      </c>
    </row>
    <row r="151" spans="1:65" s="2" customFormat="1" ht="24.15" customHeight="1">
      <c r="A151" s="34"/>
      <c r="B151" s="35"/>
      <c r="C151" s="243" t="s">
        <v>311</v>
      </c>
      <c r="D151" s="243" t="s">
        <v>208</v>
      </c>
      <c r="E151" s="244" t="s">
        <v>1128</v>
      </c>
      <c r="F151" s="245" t="s">
        <v>1129</v>
      </c>
      <c r="G151" s="246" t="s">
        <v>314</v>
      </c>
      <c r="H151" s="247">
        <v>1</v>
      </c>
      <c r="I151" s="248"/>
      <c r="J151" s="247">
        <f t="shared" si="10"/>
        <v>0</v>
      </c>
      <c r="K151" s="249"/>
      <c r="L151" s="250"/>
      <c r="M151" s="251" t="s">
        <v>1</v>
      </c>
      <c r="N151" s="252" t="s">
        <v>40</v>
      </c>
      <c r="O151" s="75"/>
      <c r="P151" s="205">
        <f t="shared" si="11"/>
        <v>0</v>
      </c>
      <c r="Q151" s="205">
        <v>2.4E-2</v>
      </c>
      <c r="R151" s="205">
        <f t="shared" si="12"/>
        <v>2.4E-2</v>
      </c>
      <c r="S151" s="205">
        <v>0</v>
      </c>
      <c r="T151" s="206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7" t="s">
        <v>334</v>
      </c>
      <c r="AT151" s="207" t="s">
        <v>208</v>
      </c>
      <c r="AU151" s="207" t="s">
        <v>160</v>
      </c>
      <c r="AY151" s="17" t="s">
        <v>153</v>
      </c>
      <c r="BE151" s="208">
        <f t="shared" si="14"/>
        <v>0</v>
      </c>
      <c r="BF151" s="208">
        <f t="shared" si="15"/>
        <v>0</v>
      </c>
      <c r="BG151" s="208">
        <f t="shared" si="16"/>
        <v>0</v>
      </c>
      <c r="BH151" s="208">
        <f t="shared" si="17"/>
        <v>0</v>
      </c>
      <c r="BI151" s="208">
        <f t="shared" si="18"/>
        <v>0</v>
      </c>
      <c r="BJ151" s="17" t="s">
        <v>160</v>
      </c>
      <c r="BK151" s="209">
        <f t="shared" si="19"/>
        <v>0</v>
      </c>
      <c r="BL151" s="17" t="s">
        <v>241</v>
      </c>
      <c r="BM151" s="207" t="s">
        <v>1130</v>
      </c>
    </row>
    <row r="152" spans="1:65" s="2" customFormat="1" ht="49.95" customHeight="1">
      <c r="A152" s="34"/>
      <c r="B152" s="35"/>
      <c r="C152" s="36"/>
      <c r="D152" s="36"/>
      <c r="E152" s="184" t="s">
        <v>774</v>
      </c>
      <c r="F152" s="184" t="s">
        <v>775</v>
      </c>
      <c r="G152" s="36"/>
      <c r="H152" s="36"/>
      <c r="I152" s="36"/>
      <c r="J152" s="168">
        <f t="shared" ref="J152:J157" si="20">BK152</f>
        <v>0</v>
      </c>
      <c r="K152" s="36"/>
      <c r="L152" s="39"/>
      <c r="M152" s="253"/>
      <c r="N152" s="254"/>
      <c r="O152" s="75"/>
      <c r="P152" s="75"/>
      <c r="Q152" s="75"/>
      <c r="R152" s="75"/>
      <c r="S152" s="75"/>
      <c r="T152" s="76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73</v>
      </c>
      <c r="AU152" s="17" t="s">
        <v>74</v>
      </c>
      <c r="AY152" s="17" t="s">
        <v>776</v>
      </c>
      <c r="BK152" s="209">
        <f>SUM(BK153:BK157)</f>
        <v>0</v>
      </c>
    </row>
    <row r="153" spans="1:65" s="2" customFormat="1" ht="16.350000000000001" customHeight="1">
      <c r="A153" s="34"/>
      <c r="B153" s="35"/>
      <c r="C153" s="255" t="s">
        <v>1</v>
      </c>
      <c r="D153" s="255" t="s">
        <v>155</v>
      </c>
      <c r="E153" s="256" t="s">
        <v>1</v>
      </c>
      <c r="F153" s="257" t="s">
        <v>1</v>
      </c>
      <c r="G153" s="258" t="s">
        <v>1</v>
      </c>
      <c r="H153" s="259"/>
      <c r="I153" s="259"/>
      <c r="J153" s="260">
        <f t="shared" si="20"/>
        <v>0</v>
      </c>
      <c r="K153" s="202"/>
      <c r="L153" s="39"/>
      <c r="M153" s="261" t="s">
        <v>1</v>
      </c>
      <c r="N153" s="262" t="s">
        <v>40</v>
      </c>
      <c r="O153" s="75"/>
      <c r="P153" s="75"/>
      <c r="Q153" s="75"/>
      <c r="R153" s="75"/>
      <c r="S153" s="75"/>
      <c r="T153" s="76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7" t="s">
        <v>776</v>
      </c>
      <c r="AU153" s="17" t="s">
        <v>82</v>
      </c>
      <c r="AY153" s="17" t="s">
        <v>776</v>
      </c>
      <c r="BE153" s="208">
        <f>IF(N153="základná",J153,0)</f>
        <v>0</v>
      </c>
      <c r="BF153" s="208">
        <f>IF(N153="znížená",J153,0)</f>
        <v>0</v>
      </c>
      <c r="BG153" s="208">
        <f>IF(N153="zákl. prenesená",J153,0)</f>
        <v>0</v>
      </c>
      <c r="BH153" s="208">
        <f>IF(N153="zníž. prenesená",J153,0)</f>
        <v>0</v>
      </c>
      <c r="BI153" s="208">
        <f>IF(N153="nulová",J153,0)</f>
        <v>0</v>
      </c>
      <c r="BJ153" s="17" t="s">
        <v>160</v>
      </c>
      <c r="BK153" s="209">
        <f>I153*H153</f>
        <v>0</v>
      </c>
    </row>
    <row r="154" spans="1:65" s="2" customFormat="1" ht="16.350000000000001" customHeight="1">
      <c r="A154" s="34"/>
      <c r="B154" s="35"/>
      <c r="C154" s="255" t="s">
        <v>1</v>
      </c>
      <c r="D154" s="255" t="s">
        <v>155</v>
      </c>
      <c r="E154" s="256" t="s">
        <v>1</v>
      </c>
      <c r="F154" s="257" t="s">
        <v>1</v>
      </c>
      <c r="G154" s="258" t="s">
        <v>1</v>
      </c>
      <c r="H154" s="259"/>
      <c r="I154" s="259"/>
      <c r="J154" s="260">
        <f t="shared" si="20"/>
        <v>0</v>
      </c>
      <c r="K154" s="202"/>
      <c r="L154" s="39"/>
      <c r="M154" s="261" t="s">
        <v>1</v>
      </c>
      <c r="N154" s="262" t="s">
        <v>40</v>
      </c>
      <c r="O154" s="75"/>
      <c r="P154" s="75"/>
      <c r="Q154" s="75"/>
      <c r="R154" s="75"/>
      <c r="S154" s="75"/>
      <c r="T154" s="76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776</v>
      </c>
      <c r="AU154" s="17" t="s">
        <v>82</v>
      </c>
      <c r="AY154" s="17" t="s">
        <v>776</v>
      </c>
      <c r="BE154" s="208">
        <f>IF(N154="základná",J154,0)</f>
        <v>0</v>
      </c>
      <c r="BF154" s="208">
        <f>IF(N154="znížená",J154,0)</f>
        <v>0</v>
      </c>
      <c r="BG154" s="208">
        <f>IF(N154="zákl. prenesená",J154,0)</f>
        <v>0</v>
      </c>
      <c r="BH154" s="208">
        <f>IF(N154="zníž. prenesená",J154,0)</f>
        <v>0</v>
      </c>
      <c r="BI154" s="208">
        <f>IF(N154="nulová",J154,0)</f>
        <v>0</v>
      </c>
      <c r="BJ154" s="17" t="s">
        <v>160</v>
      </c>
      <c r="BK154" s="209">
        <f>I154*H154</f>
        <v>0</v>
      </c>
    </row>
    <row r="155" spans="1:65" s="2" customFormat="1" ht="16.350000000000001" customHeight="1">
      <c r="A155" s="34"/>
      <c r="B155" s="35"/>
      <c r="C155" s="255" t="s">
        <v>1</v>
      </c>
      <c r="D155" s="255" t="s">
        <v>155</v>
      </c>
      <c r="E155" s="256" t="s">
        <v>1</v>
      </c>
      <c r="F155" s="257" t="s">
        <v>1</v>
      </c>
      <c r="G155" s="258" t="s">
        <v>1</v>
      </c>
      <c r="H155" s="259"/>
      <c r="I155" s="259"/>
      <c r="J155" s="260">
        <f t="shared" si="20"/>
        <v>0</v>
      </c>
      <c r="K155" s="202"/>
      <c r="L155" s="39"/>
      <c r="M155" s="261" t="s">
        <v>1</v>
      </c>
      <c r="N155" s="262" t="s">
        <v>40</v>
      </c>
      <c r="O155" s="75"/>
      <c r="P155" s="75"/>
      <c r="Q155" s="75"/>
      <c r="R155" s="75"/>
      <c r="S155" s="75"/>
      <c r="T155" s="76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776</v>
      </c>
      <c r="AU155" s="17" t="s">
        <v>82</v>
      </c>
      <c r="AY155" s="17" t="s">
        <v>776</v>
      </c>
      <c r="BE155" s="208">
        <f>IF(N155="základná",J155,0)</f>
        <v>0</v>
      </c>
      <c r="BF155" s="208">
        <f>IF(N155="znížená",J155,0)</f>
        <v>0</v>
      </c>
      <c r="BG155" s="208">
        <f>IF(N155="zákl. prenesená",J155,0)</f>
        <v>0</v>
      </c>
      <c r="BH155" s="208">
        <f>IF(N155="zníž. prenesená",J155,0)</f>
        <v>0</v>
      </c>
      <c r="BI155" s="208">
        <f>IF(N155="nulová",J155,0)</f>
        <v>0</v>
      </c>
      <c r="BJ155" s="17" t="s">
        <v>160</v>
      </c>
      <c r="BK155" s="209">
        <f>I155*H155</f>
        <v>0</v>
      </c>
    </row>
    <row r="156" spans="1:65" s="2" customFormat="1" ht="16.350000000000001" customHeight="1">
      <c r="A156" s="34"/>
      <c r="B156" s="35"/>
      <c r="C156" s="255" t="s">
        <v>1</v>
      </c>
      <c r="D156" s="255" t="s">
        <v>155</v>
      </c>
      <c r="E156" s="256" t="s">
        <v>1</v>
      </c>
      <c r="F156" s="257" t="s">
        <v>1</v>
      </c>
      <c r="G156" s="258" t="s">
        <v>1</v>
      </c>
      <c r="H156" s="259"/>
      <c r="I156" s="259"/>
      <c r="J156" s="260">
        <f t="shared" si="20"/>
        <v>0</v>
      </c>
      <c r="K156" s="202"/>
      <c r="L156" s="39"/>
      <c r="M156" s="261" t="s">
        <v>1</v>
      </c>
      <c r="N156" s="262" t="s">
        <v>40</v>
      </c>
      <c r="O156" s="75"/>
      <c r="P156" s="75"/>
      <c r="Q156" s="75"/>
      <c r="R156" s="75"/>
      <c r="S156" s="75"/>
      <c r="T156" s="76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T156" s="17" t="s">
        <v>776</v>
      </c>
      <c r="AU156" s="17" t="s">
        <v>82</v>
      </c>
      <c r="AY156" s="17" t="s">
        <v>776</v>
      </c>
      <c r="BE156" s="208">
        <f>IF(N156="základná",J156,0)</f>
        <v>0</v>
      </c>
      <c r="BF156" s="208">
        <f>IF(N156="znížená",J156,0)</f>
        <v>0</v>
      </c>
      <c r="BG156" s="208">
        <f>IF(N156="zákl. prenesená",J156,0)</f>
        <v>0</v>
      </c>
      <c r="BH156" s="208">
        <f>IF(N156="zníž. prenesená",J156,0)</f>
        <v>0</v>
      </c>
      <c r="BI156" s="208">
        <f>IF(N156="nulová",J156,0)</f>
        <v>0</v>
      </c>
      <c r="BJ156" s="17" t="s">
        <v>160</v>
      </c>
      <c r="BK156" s="209">
        <f>I156*H156</f>
        <v>0</v>
      </c>
    </row>
    <row r="157" spans="1:65" s="2" customFormat="1" ht="16.350000000000001" customHeight="1">
      <c r="A157" s="34"/>
      <c r="B157" s="35"/>
      <c r="C157" s="255" t="s">
        <v>1</v>
      </c>
      <c r="D157" s="255" t="s">
        <v>155</v>
      </c>
      <c r="E157" s="256" t="s">
        <v>1</v>
      </c>
      <c r="F157" s="257" t="s">
        <v>1</v>
      </c>
      <c r="G157" s="258" t="s">
        <v>1</v>
      </c>
      <c r="H157" s="259"/>
      <c r="I157" s="259"/>
      <c r="J157" s="260">
        <f t="shared" si="20"/>
        <v>0</v>
      </c>
      <c r="K157" s="202"/>
      <c r="L157" s="39"/>
      <c r="M157" s="261" t="s">
        <v>1</v>
      </c>
      <c r="N157" s="262" t="s">
        <v>40</v>
      </c>
      <c r="O157" s="263"/>
      <c r="P157" s="263"/>
      <c r="Q157" s="263"/>
      <c r="R157" s="263"/>
      <c r="S157" s="263"/>
      <c r="T157" s="26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776</v>
      </c>
      <c r="AU157" s="17" t="s">
        <v>82</v>
      </c>
      <c r="AY157" s="17" t="s">
        <v>776</v>
      </c>
      <c r="BE157" s="208">
        <f>IF(N157="základná",J157,0)</f>
        <v>0</v>
      </c>
      <c r="BF157" s="208">
        <f>IF(N157="znížená",J157,0)</f>
        <v>0</v>
      </c>
      <c r="BG157" s="208">
        <f>IF(N157="zákl. prenesená",J157,0)</f>
        <v>0</v>
      </c>
      <c r="BH157" s="208">
        <f>IF(N157="zníž. prenesená",J157,0)</f>
        <v>0</v>
      </c>
      <c r="BI157" s="208">
        <f>IF(N157="nulová",J157,0)</f>
        <v>0</v>
      </c>
      <c r="BJ157" s="17" t="s">
        <v>160</v>
      </c>
      <c r="BK157" s="209">
        <f>I157*H157</f>
        <v>0</v>
      </c>
    </row>
    <row r="158" spans="1:65" s="2" customFormat="1" ht="6.9" customHeight="1">
      <c r="A158" s="34"/>
      <c r="B158" s="58"/>
      <c r="C158" s="59"/>
      <c r="D158" s="59"/>
      <c r="E158" s="59"/>
      <c r="F158" s="59"/>
      <c r="G158" s="59"/>
      <c r="H158" s="59"/>
      <c r="I158" s="59"/>
      <c r="J158" s="59"/>
      <c r="K158" s="59"/>
      <c r="L158" s="39"/>
      <c r="M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</row>
  </sheetData>
  <sheetProtection algorithmName="SHA-512" hashValue="SBS1xcSEp/n20Bc+saiYZRDfQJKEwqloD87xTIT6Zd2II0prN4uNfTrhqJqVfw7vfFOTl/wineJTkPwlX7KpAQ==" saltValue="PTaaOp7v/VvurgzodXNgyq5Kck3UoP5mD75UpOEgvXnJEufTwGUV3Nyl0usbcb0EkFqS9WqIyWpbG2MNH+c0ug==" spinCount="100000" sheet="1" objects="1" scenarios="1" formatColumns="0" formatRows="0" autoFilter="0"/>
  <autoFilter ref="C120:K157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3:D158">
      <formula1>"K, M"</formula1>
    </dataValidation>
    <dataValidation type="list" allowBlank="1" showInputMessage="1" showErrorMessage="1" error="Povolené sú hodnoty základná, znížená, nulová." sqref="N153:N158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98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1131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ROUND(J119,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ROUND((ROUND((SUM(BE119:BE129)),  2) + SUM(BE131:BE135)), 2)</f>
        <v>0</v>
      </c>
      <c r="G33" s="129"/>
      <c r="H33" s="129"/>
      <c r="I33" s="130">
        <v>0.2</v>
      </c>
      <c r="J33" s="128">
        <f>ROUND((ROUND(((SUM(BE119:BE129))*I33),  2) + (SUM(BE131:BE135)*I33)),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ROUND((ROUND((SUM(BF119:BF129)),  2) + SUM(BF131:BF135)), 2)</f>
        <v>0</v>
      </c>
      <c r="G34" s="129"/>
      <c r="H34" s="129"/>
      <c r="I34" s="130">
        <v>0.2</v>
      </c>
      <c r="J34" s="128">
        <f>ROUND((ROUND(((SUM(BF119:BF129))*I34),  2) + (SUM(BF131:BF135)*I34)),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ROUND((ROUND((SUM(BG119:BG129)),  2) + SUM(BG131:BG135)),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ROUND((ROUND((SUM(BH119:BH129)),  2) + SUM(BH131:BH135)),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ROUND((ROUND((SUM(BI119:BI129)),  2) + SUM(BI131:BI135)),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f - Inštalácia TV + SAT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J119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967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968</v>
      </c>
      <c r="E98" s="164"/>
      <c r="F98" s="164"/>
      <c r="G98" s="164"/>
      <c r="H98" s="164"/>
      <c r="I98" s="164"/>
      <c r="J98" s="165">
        <f>J123</f>
        <v>0</v>
      </c>
      <c r="K98" s="162"/>
      <c r="L98" s="166"/>
    </row>
    <row r="99" spans="1:31" s="9" customFormat="1" ht="21.75" hidden="1" customHeight="1">
      <c r="B99" s="155"/>
      <c r="C99" s="156"/>
      <c r="D99" s="167" t="s">
        <v>138</v>
      </c>
      <c r="E99" s="156"/>
      <c r="F99" s="156"/>
      <c r="G99" s="156"/>
      <c r="H99" s="156"/>
      <c r="I99" s="156"/>
      <c r="J99" s="168">
        <f>J130</f>
        <v>0</v>
      </c>
      <c r="K99" s="156"/>
      <c r="L99" s="160"/>
    </row>
    <row r="100" spans="1:31" s="2" customFormat="1" ht="21.75" hidden="1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5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" hidden="1" customHeight="1">
      <c r="A101" s="3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ht="10.199999999999999" hidden="1"/>
    <row r="103" spans="1:31" ht="10.199999999999999" hidden="1"/>
    <row r="104" spans="1:31" ht="10.199999999999999" hidden="1"/>
    <row r="105" spans="1:31" s="2" customFormat="1" ht="6.9" customHeight="1">
      <c r="A105" s="3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" customHeight="1">
      <c r="A106" s="34"/>
      <c r="B106" s="35"/>
      <c r="C106" s="23" t="s">
        <v>139</v>
      </c>
      <c r="D106" s="36"/>
      <c r="E106" s="36"/>
      <c r="F106" s="36"/>
      <c r="G106" s="36"/>
      <c r="H106" s="36"/>
      <c r="I106" s="36"/>
      <c r="J106" s="36"/>
      <c r="K106" s="36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14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316" t="str">
        <f>E7</f>
        <v>Prevádzka na spracovanie a balenie húb</v>
      </c>
      <c r="F109" s="317"/>
      <c r="G109" s="317"/>
      <c r="H109" s="317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109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65" t="str">
        <f>E9</f>
        <v>f - Inštalácia TV + SAT</v>
      </c>
      <c r="F111" s="318"/>
      <c r="G111" s="318"/>
      <c r="H111" s="318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18</v>
      </c>
      <c r="D113" s="36"/>
      <c r="E113" s="36"/>
      <c r="F113" s="27" t="str">
        <f>F12</f>
        <v>Halíč</v>
      </c>
      <c r="G113" s="36"/>
      <c r="H113" s="36"/>
      <c r="I113" s="29" t="s">
        <v>20</v>
      </c>
      <c r="J113" s="70">
        <f>IF(J12="","",J12)</f>
        <v>44627</v>
      </c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15" customHeight="1">
      <c r="A115" s="34"/>
      <c r="B115" s="35"/>
      <c r="C115" s="29" t="s">
        <v>21</v>
      </c>
      <c r="D115" s="36"/>
      <c r="E115" s="36"/>
      <c r="F115" s="27" t="str">
        <f>E15</f>
        <v>Kupec Ján</v>
      </c>
      <c r="G115" s="36"/>
      <c r="H115" s="36"/>
      <c r="I115" s="29" t="s">
        <v>27</v>
      </c>
      <c r="J115" s="32" t="str">
        <f>E21</f>
        <v>Ing. Tibor Pepich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5.65" customHeight="1">
      <c r="A116" s="34"/>
      <c r="B116" s="35"/>
      <c r="C116" s="29" t="s">
        <v>25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>Elektromont-servis Ladislav Medveď</v>
      </c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69"/>
      <c r="B118" s="170"/>
      <c r="C118" s="171" t="s">
        <v>140</v>
      </c>
      <c r="D118" s="172" t="s">
        <v>59</v>
      </c>
      <c r="E118" s="172" t="s">
        <v>55</v>
      </c>
      <c r="F118" s="172" t="s">
        <v>56</v>
      </c>
      <c r="G118" s="172" t="s">
        <v>141</v>
      </c>
      <c r="H118" s="172" t="s">
        <v>142</v>
      </c>
      <c r="I118" s="172" t="s">
        <v>143</v>
      </c>
      <c r="J118" s="173" t="s">
        <v>113</v>
      </c>
      <c r="K118" s="174" t="s">
        <v>144</v>
      </c>
      <c r="L118" s="175"/>
      <c r="M118" s="79" t="s">
        <v>1</v>
      </c>
      <c r="N118" s="80" t="s">
        <v>38</v>
      </c>
      <c r="O118" s="80" t="s">
        <v>145</v>
      </c>
      <c r="P118" s="80" t="s">
        <v>146</v>
      </c>
      <c r="Q118" s="80" t="s">
        <v>147</v>
      </c>
      <c r="R118" s="80" t="s">
        <v>148</v>
      </c>
      <c r="S118" s="80" t="s">
        <v>149</v>
      </c>
      <c r="T118" s="81" t="s">
        <v>150</v>
      </c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</row>
    <row r="119" spans="1:65" s="2" customFormat="1" ht="22.8" customHeight="1">
      <c r="A119" s="34"/>
      <c r="B119" s="35"/>
      <c r="C119" s="86" t="s">
        <v>114</v>
      </c>
      <c r="D119" s="36"/>
      <c r="E119" s="36"/>
      <c r="F119" s="36"/>
      <c r="G119" s="36"/>
      <c r="H119" s="36"/>
      <c r="I119" s="36"/>
      <c r="J119" s="176">
        <f>BK119</f>
        <v>0</v>
      </c>
      <c r="K119" s="36"/>
      <c r="L119" s="39"/>
      <c r="M119" s="82"/>
      <c r="N119" s="177"/>
      <c r="O119" s="83"/>
      <c r="P119" s="178">
        <f>P120+P130</f>
        <v>0</v>
      </c>
      <c r="Q119" s="83"/>
      <c r="R119" s="178">
        <f>R120+R130</f>
        <v>2.6700000000000005E-2</v>
      </c>
      <c r="S119" s="83"/>
      <c r="T119" s="179">
        <f>T120+T130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73</v>
      </c>
      <c r="AU119" s="17" t="s">
        <v>115</v>
      </c>
      <c r="BK119" s="180">
        <f>BK120+BK130</f>
        <v>0</v>
      </c>
    </row>
    <row r="120" spans="1:65" s="12" customFormat="1" ht="25.95" customHeight="1">
      <c r="B120" s="181"/>
      <c r="C120" s="182"/>
      <c r="D120" s="183" t="s">
        <v>73</v>
      </c>
      <c r="E120" s="184" t="s">
        <v>323</v>
      </c>
      <c r="F120" s="184" t="s">
        <v>969</v>
      </c>
      <c r="G120" s="182"/>
      <c r="H120" s="182"/>
      <c r="I120" s="185"/>
      <c r="J120" s="168">
        <f>BK120</f>
        <v>0</v>
      </c>
      <c r="K120" s="182"/>
      <c r="L120" s="186"/>
      <c r="M120" s="187"/>
      <c r="N120" s="188"/>
      <c r="O120" s="188"/>
      <c r="P120" s="189">
        <f>P121+P122+P123</f>
        <v>0</v>
      </c>
      <c r="Q120" s="188"/>
      <c r="R120" s="189">
        <f>R121+R122+R123</f>
        <v>2.6700000000000005E-2</v>
      </c>
      <c r="S120" s="188"/>
      <c r="T120" s="190">
        <f>T121+T122+T123</f>
        <v>0</v>
      </c>
      <c r="AR120" s="191" t="s">
        <v>160</v>
      </c>
      <c r="AT120" s="192" t="s">
        <v>73</v>
      </c>
      <c r="AU120" s="192" t="s">
        <v>74</v>
      </c>
      <c r="AY120" s="191" t="s">
        <v>153</v>
      </c>
      <c r="BK120" s="193">
        <f>BK121+BK122+BK123</f>
        <v>0</v>
      </c>
    </row>
    <row r="121" spans="1:65" s="2" customFormat="1" ht="21.75" customHeight="1">
      <c r="A121" s="34"/>
      <c r="B121" s="35"/>
      <c r="C121" s="196" t="s">
        <v>192</v>
      </c>
      <c r="D121" s="196" t="s">
        <v>155</v>
      </c>
      <c r="E121" s="197" t="s">
        <v>1132</v>
      </c>
      <c r="F121" s="198" t="s">
        <v>1133</v>
      </c>
      <c r="G121" s="199" t="s">
        <v>314</v>
      </c>
      <c r="H121" s="200">
        <v>4</v>
      </c>
      <c r="I121" s="201"/>
      <c r="J121" s="200">
        <f>ROUND(I121*H121,3)</f>
        <v>0</v>
      </c>
      <c r="K121" s="202"/>
      <c r="L121" s="39"/>
      <c r="M121" s="203" t="s">
        <v>1</v>
      </c>
      <c r="N121" s="204" t="s">
        <v>40</v>
      </c>
      <c r="O121" s="75"/>
      <c r="P121" s="205">
        <f>O121*H121</f>
        <v>0</v>
      </c>
      <c r="Q121" s="205">
        <v>0</v>
      </c>
      <c r="R121" s="205">
        <f>Q121*H121</f>
        <v>0</v>
      </c>
      <c r="S121" s="205">
        <v>0</v>
      </c>
      <c r="T121" s="206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07" t="s">
        <v>241</v>
      </c>
      <c r="AT121" s="207" t="s">
        <v>155</v>
      </c>
      <c r="AU121" s="207" t="s">
        <v>82</v>
      </c>
      <c r="AY121" s="17" t="s">
        <v>153</v>
      </c>
      <c r="BE121" s="208">
        <f>IF(N121="základná",J121,0)</f>
        <v>0</v>
      </c>
      <c r="BF121" s="208">
        <f>IF(N121="znížená",J121,0)</f>
        <v>0</v>
      </c>
      <c r="BG121" s="208">
        <f>IF(N121="zákl. prenesená",J121,0)</f>
        <v>0</v>
      </c>
      <c r="BH121" s="208">
        <f>IF(N121="zníž. prenesená",J121,0)</f>
        <v>0</v>
      </c>
      <c r="BI121" s="208">
        <f>IF(N121="nulová",J121,0)</f>
        <v>0</v>
      </c>
      <c r="BJ121" s="17" t="s">
        <v>160</v>
      </c>
      <c r="BK121" s="209">
        <f>ROUND(I121*H121,3)</f>
        <v>0</v>
      </c>
      <c r="BL121" s="17" t="s">
        <v>241</v>
      </c>
      <c r="BM121" s="207" t="s">
        <v>1134</v>
      </c>
    </row>
    <row r="122" spans="1:65" s="2" customFormat="1" ht="24.15" customHeight="1">
      <c r="A122" s="34"/>
      <c r="B122" s="35"/>
      <c r="C122" s="243" t="s">
        <v>196</v>
      </c>
      <c r="D122" s="243" t="s">
        <v>208</v>
      </c>
      <c r="E122" s="244" t="s">
        <v>1135</v>
      </c>
      <c r="F122" s="245" t="s">
        <v>1136</v>
      </c>
      <c r="G122" s="246" t="s">
        <v>314</v>
      </c>
      <c r="H122" s="247">
        <v>1</v>
      </c>
      <c r="I122" s="248"/>
      <c r="J122" s="247">
        <f>ROUND(I122*H122,3)</f>
        <v>0</v>
      </c>
      <c r="K122" s="249"/>
      <c r="L122" s="250"/>
      <c r="M122" s="251" t="s">
        <v>1</v>
      </c>
      <c r="N122" s="252" t="s">
        <v>40</v>
      </c>
      <c r="O122" s="75"/>
      <c r="P122" s="205">
        <f>O122*H122</f>
        <v>0</v>
      </c>
      <c r="Q122" s="205">
        <v>2.9999999999999997E-4</v>
      </c>
      <c r="R122" s="205">
        <f>Q122*H122</f>
        <v>2.9999999999999997E-4</v>
      </c>
      <c r="S122" s="205">
        <v>0</v>
      </c>
      <c r="T122" s="206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7" t="s">
        <v>334</v>
      </c>
      <c r="AT122" s="207" t="s">
        <v>208</v>
      </c>
      <c r="AU122" s="207" t="s">
        <v>82</v>
      </c>
      <c r="AY122" s="17" t="s">
        <v>153</v>
      </c>
      <c r="BE122" s="208">
        <f>IF(N122="základná",J122,0)</f>
        <v>0</v>
      </c>
      <c r="BF122" s="208">
        <f>IF(N122="znížená",J122,0)</f>
        <v>0</v>
      </c>
      <c r="BG122" s="208">
        <f>IF(N122="zákl. prenesená",J122,0)</f>
        <v>0</v>
      </c>
      <c r="BH122" s="208">
        <f>IF(N122="zníž. prenesená",J122,0)</f>
        <v>0</v>
      </c>
      <c r="BI122" s="208">
        <f>IF(N122="nulová",J122,0)</f>
        <v>0</v>
      </c>
      <c r="BJ122" s="17" t="s">
        <v>160</v>
      </c>
      <c r="BK122" s="209">
        <f>ROUND(I122*H122,3)</f>
        <v>0</v>
      </c>
      <c r="BL122" s="17" t="s">
        <v>241</v>
      </c>
      <c r="BM122" s="207" t="s">
        <v>1137</v>
      </c>
    </row>
    <row r="123" spans="1:65" s="12" customFormat="1" ht="22.8" customHeight="1">
      <c r="B123" s="181"/>
      <c r="C123" s="182"/>
      <c r="D123" s="183" t="s">
        <v>73</v>
      </c>
      <c r="E123" s="194" t="s">
        <v>916</v>
      </c>
      <c r="F123" s="194" t="s">
        <v>976</v>
      </c>
      <c r="G123" s="182"/>
      <c r="H123" s="182"/>
      <c r="I123" s="185"/>
      <c r="J123" s="195">
        <f>BK123</f>
        <v>0</v>
      </c>
      <c r="K123" s="182"/>
      <c r="L123" s="186"/>
      <c r="M123" s="187"/>
      <c r="N123" s="188"/>
      <c r="O123" s="188"/>
      <c r="P123" s="189">
        <f>SUM(P124:P129)</f>
        <v>0</v>
      </c>
      <c r="Q123" s="188"/>
      <c r="R123" s="189">
        <f>SUM(R124:R129)</f>
        <v>2.6400000000000003E-2</v>
      </c>
      <c r="S123" s="188"/>
      <c r="T123" s="190">
        <f>SUM(T124:T129)</f>
        <v>0</v>
      </c>
      <c r="AR123" s="191" t="s">
        <v>160</v>
      </c>
      <c r="AT123" s="192" t="s">
        <v>73</v>
      </c>
      <c r="AU123" s="192" t="s">
        <v>82</v>
      </c>
      <c r="AY123" s="191" t="s">
        <v>153</v>
      </c>
      <c r="BK123" s="193">
        <f>SUM(BK124:BK129)</f>
        <v>0</v>
      </c>
    </row>
    <row r="124" spans="1:65" s="2" customFormat="1" ht="24.15" customHeight="1">
      <c r="A124" s="34"/>
      <c r="B124" s="35"/>
      <c r="C124" s="196" t="s">
        <v>82</v>
      </c>
      <c r="D124" s="196" t="s">
        <v>155</v>
      </c>
      <c r="E124" s="197" t="s">
        <v>1083</v>
      </c>
      <c r="F124" s="198" t="s">
        <v>1084</v>
      </c>
      <c r="G124" s="199" t="s">
        <v>308</v>
      </c>
      <c r="H124" s="200">
        <v>200</v>
      </c>
      <c r="I124" s="201"/>
      <c r="J124" s="200">
        <f t="shared" ref="J124:J129" si="0">ROUND(I124*H124,3)</f>
        <v>0</v>
      </c>
      <c r="K124" s="202"/>
      <c r="L124" s="39"/>
      <c r="M124" s="203" t="s">
        <v>1</v>
      </c>
      <c r="N124" s="204" t="s">
        <v>40</v>
      </c>
      <c r="O124" s="75"/>
      <c r="P124" s="205">
        <f t="shared" ref="P124:P129" si="1">O124*H124</f>
        <v>0</v>
      </c>
      <c r="Q124" s="205">
        <v>0</v>
      </c>
      <c r="R124" s="205">
        <f t="shared" ref="R124:R129" si="2">Q124*H124</f>
        <v>0</v>
      </c>
      <c r="S124" s="205">
        <v>0</v>
      </c>
      <c r="T124" s="206">
        <f t="shared" ref="T124:T129" si="3"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241</v>
      </c>
      <c r="AT124" s="207" t="s">
        <v>155</v>
      </c>
      <c r="AU124" s="207" t="s">
        <v>160</v>
      </c>
      <c r="AY124" s="17" t="s">
        <v>153</v>
      </c>
      <c r="BE124" s="208">
        <f t="shared" ref="BE124:BE129" si="4">IF(N124="základná",J124,0)</f>
        <v>0</v>
      </c>
      <c r="BF124" s="208">
        <f t="shared" ref="BF124:BF129" si="5">IF(N124="znížená",J124,0)</f>
        <v>0</v>
      </c>
      <c r="BG124" s="208">
        <f t="shared" ref="BG124:BG129" si="6">IF(N124="zákl. prenesená",J124,0)</f>
        <v>0</v>
      </c>
      <c r="BH124" s="208">
        <f t="shared" ref="BH124:BH129" si="7">IF(N124="zníž. prenesená",J124,0)</f>
        <v>0</v>
      </c>
      <c r="BI124" s="208">
        <f t="shared" ref="BI124:BI129" si="8">IF(N124="nulová",J124,0)</f>
        <v>0</v>
      </c>
      <c r="BJ124" s="17" t="s">
        <v>160</v>
      </c>
      <c r="BK124" s="209">
        <f t="shared" ref="BK124:BK129" si="9">ROUND(I124*H124,3)</f>
        <v>0</v>
      </c>
      <c r="BL124" s="17" t="s">
        <v>241</v>
      </c>
      <c r="BM124" s="207" t="s">
        <v>1138</v>
      </c>
    </row>
    <row r="125" spans="1:65" s="2" customFormat="1" ht="24.15" customHeight="1">
      <c r="A125" s="34"/>
      <c r="B125" s="35"/>
      <c r="C125" s="243" t="s">
        <v>160</v>
      </c>
      <c r="D125" s="243" t="s">
        <v>208</v>
      </c>
      <c r="E125" s="244" t="s">
        <v>1086</v>
      </c>
      <c r="F125" s="245" t="s">
        <v>1087</v>
      </c>
      <c r="G125" s="246" t="s">
        <v>308</v>
      </c>
      <c r="H125" s="247">
        <v>200</v>
      </c>
      <c r="I125" s="248"/>
      <c r="J125" s="247">
        <f t="shared" si="0"/>
        <v>0</v>
      </c>
      <c r="K125" s="249"/>
      <c r="L125" s="250"/>
      <c r="M125" s="251" t="s">
        <v>1</v>
      </c>
      <c r="N125" s="252" t="s">
        <v>40</v>
      </c>
      <c r="O125" s="75"/>
      <c r="P125" s="205">
        <f t="shared" si="1"/>
        <v>0</v>
      </c>
      <c r="Q125" s="205">
        <v>1.1E-4</v>
      </c>
      <c r="R125" s="205">
        <f t="shared" si="2"/>
        <v>2.2000000000000002E-2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334</v>
      </c>
      <c r="AT125" s="207" t="s">
        <v>208</v>
      </c>
      <c r="AU125" s="207" t="s">
        <v>160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241</v>
      </c>
      <c r="BM125" s="207" t="s">
        <v>1139</v>
      </c>
    </row>
    <row r="126" spans="1:65" s="2" customFormat="1" ht="16.5" customHeight="1">
      <c r="A126" s="34"/>
      <c r="B126" s="35"/>
      <c r="C126" s="196" t="s">
        <v>168</v>
      </c>
      <c r="D126" s="196" t="s">
        <v>155</v>
      </c>
      <c r="E126" s="197" t="s">
        <v>1140</v>
      </c>
      <c r="F126" s="198" t="s">
        <v>1141</v>
      </c>
      <c r="G126" s="199" t="s">
        <v>314</v>
      </c>
      <c r="H126" s="200">
        <v>4</v>
      </c>
      <c r="I126" s="201"/>
      <c r="J126" s="200">
        <f t="shared" si="0"/>
        <v>0</v>
      </c>
      <c r="K126" s="202"/>
      <c r="L126" s="39"/>
      <c r="M126" s="203" t="s">
        <v>1</v>
      </c>
      <c r="N126" s="204" t="s">
        <v>40</v>
      </c>
      <c r="O126" s="75"/>
      <c r="P126" s="205">
        <f t="shared" si="1"/>
        <v>0</v>
      </c>
      <c r="Q126" s="205">
        <v>0</v>
      </c>
      <c r="R126" s="205">
        <f t="shared" si="2"/>
        <v>0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241</v>
      </c>
      <c r="AT126" s="207" t="s">
        <v>155</v>
      </c>
      <c r="AU126" s="207" t="s">
        <v>160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241</v>
      </c>
      <c r="BM126" s="207" t="s">
        <v>1142</v>
      </c>
    </row>
    <row r="127" spans="1:65" s="2" customFormat="1" ht="21.75" customHeight="1">
      <c r="A127" s="34"/>
      <c r="B127" s="35"/>
      <c r="C127" s="243" t="s">
        <v>159</v>
      </c>
      <c r="D127" s="243" t="s">
        <v>208</v>
      </c>
      <c r="E127" s="244" t="s">
        <v>1143</v>
      </c>
      <c r="F127" s="245" t="s">
        <v>1144</v>
      </c>
      <c r="G127" s="246" t="s">
        <v>314</v>
      </c>
      <c r="H127" s="247">
        <v>4</v>
      </c>
      <c r="I127" s="248"/>
      <c r="J127" s="247">
        <f t="shared" si="0"/>
        <v>0</v>
      </c>
      <c r="K127" s="249"/>
      <c r="L127" s="250"/>
      <c r="M127" s="251" t="s">
        <v>1</v>
      </c>
      <c r="N127" s="252" t="s">
        <v>40</v>
      </c>
      <c r="O127" s="75"/>
      <c r="P127" s="205">
        <f t="shared" si="1"/>
        <v>0</v>
      </c>
      <c r="Q127" s="205">
        <v>1E-4</v>
      </c>
      <c r="R127" s="205">
        <f t="shared" si="2"/>
        <v>4.0000000000000002E-4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334</v>
      </c>
      <c r="AT127" s="207" t="s">
        <v>208</v>
      </c>
      <c r="AU127" s="207" t="s">
        <v>160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241</v>
      </c>
      <c r="BM127" s="207" t="s">
        <v>1145</v>
      </c>
    </row>
    <row r="128" spans="1:65" s="2" customFormat="1" ht="24.15" customHeight="1">
      <c r="A128" s="34"/>
      <c r="B128" s="35"/>
      <c r="C128" s="196" t="s">
        <v>183</v>
      </c>
      <c r="D128" s="196" t="s">
        <v>155</v>
      </c>
      <c r="E128" s="197" t="s">
        <v>1146</v>
      </c>
      <c r="F128" s="198" t="s">
        <v>1147</v>
      </c>
      <c r="G128" s="199" t="s">
        <v>308</v>
      </c>
      <c r="H128" s="200">
        <v>200</v>
      </c>
      <c r="I128" s="201"/>
      <c r="J128" s="200">
        <f t="shared" si="0"/>
        <v>0</v>
      </c>
      <c r="K128" s="202"/>
      <c r="L128" s="39"/>
      <c r="M128" s="203" t="s">
        <v>1</v>
      </c>
      <c r="N128" s="204" t="s">
        <v>40</v>
      </c>
      <c r="O128" s="75"/>
      <c r="P128" s="205">
        <f t="shared" si="1"/>
        <v>0</v>
      </c>
      <c r="Q128" s="205">
        <v>0</v>
      </c>
      <c r="R128" s="205">
        <f t="shared" si="2"/>
        <v>0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241</v>
      </c>
      <c r="AT128" s="207" t="s">
        <v>155</v>
      </c>
      <c r="AU128" s="207" t="s">
        <v>160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241</v>
      </c>
      <c r="BM128" s="207" t="s">
        <v>1148</v>
      </c>
    </row>
    <row r="129" spans="1:65" s="2" customFormat="1" ht="16.5" customHeight="1">
      <c r="A129" s="34"/>
      <c r="B129" s="35"/>
      <c r="C129" s="243" t="s">
        <v>187</v>
      </c>
      <c r="D129" s="243" t="s">
        <v>208</v>
      </c>
      <c r="E129" s="244" t="s">
        <v>1149</v>
      </c>
      <c r="F129" s="245" t="s">
        <v>1150</v>
      </c>
      <c r="G129" s="246" t="s">
        <v>308</v>
      </c>
      <c r="H129" s="247">
        <v>200</v>
      </c>
      <c r="I129" s="248"/>
      <c r="J129" s="247">
        <f t="shared" si="0"/>
        <v>0</v>
      </c>
      <c r="K129" s="249"/>
      <c r="L129" s="250"/>
      <c r="M129" s="251" t="s">
        <v>1</v>
      </c>
      <c r="N129" s="252" t="s">
        <v>40</v>
      </c>
      <c r="O129" s="75"/>
      <c r="P129" s="205">
        <f t="shared" si="1"/>
        <v>0</v>
      </c>
      <c r="Q129" s="205">
        <v>2.0000000000000002E-5</v>
      </c>
      <c r="R129" s="205">
        <f t="shared" si="2"/>
        <v>4.0000000000000001E-3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334</v>
      </c>
      <c r="AT129" s="207" t="s">
        <v>208</v>
      </c>
      <c r="AU129" s="207" t="s">
        <v>160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241</v>
      </c>
      <c r="BM129" s="207" t="s">
        <v>1151</v>
      </c>
    </row>
    <row r="130" spans="1:65" s="2" customFormat="1" ht="49.95" customHeight="1">
      <c r="A130" s="34"/>
      <c r="B130" s="35"/>
      <c r="C130" s="36"/>
      <c r="D130" s="36"/>
      <c r="E130" s="184" t="s">
        <v>774</v>
      </c>
      <c r="F130" s="184" t="s">
        <v>775</v>
      </c>
      <c r="G130" s="36"/>
      <c r="H130" s="36"/>
      <c r="I130" s="36"/>
      <c r="J130" s="168">
        <f t="shared" ref="J130:J135" si="10">BK130</f>
        <v>0</v>
      </c>
      <c r="K130" s="36"/>
      <c r="L130" s="39"/>
      <c r="M130" s="253"/>
      <c r="N130" s="254"/>
      <c r="O130" s="75"/>
      <c r="P130" s="75"/>
      <c r="Q130" s="75"/>
      <c r="R130" s="75"/>
      <c r="S130" s="75"/>
      <c r="T130" s="76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73</v>
      </c>
      <c r="AU130" s="17" t="s">
        <v>74</v>
      </c>
      <c r="AY130" s="17" t="s">
        <v>776</v>
      </c>
      <c r="BK130" s="209">
        <f>SUM(BK131:BK135)</f>
        <v>0</v>
      </c>
    </row>
    <row r="131" spans="1:65" s="2" customFormat="1" ht="16.350000000000001" customHeight="1">
      <c r="A131" s="34"/>
      <c r="B131" s="35"/>
      <c r="C131" s="255" t="s">
        <v>1</v>
      </c>
      <c r="D131" s="255" t="s">
        <v>155</v>
      </c>
      <c r="E131" s="256" t="s">
        <v>1</v>
      </c>
      <c r="F131" s="257" t="s">
        <v>1</v>
      </c>
      <c r="G131" s="258" t="s">
        <v>1</v>
      </c>
      <c r="H131" s="259"/>
      <c r="I131" s="259"/>
      <c r="J131" s="260">
        <f t="shared" si="10"/>
        <v>0</v>
      </c>
      <c r="K131" s="202"/>
      <c r="L131" s="39"/>
      <c r="M131" s="261" t="s">
        <v>1</v>
      </c>
      <c r="N131" s="262" t="s">
        <v>40</v>
      </c>
      <c r="O131" s="75"/>
      <c r="P131" s="75"/>
      <c r="Q131" s="75"/>
      <c r="R131" s="75"/>
      <c r="S131" s="75"/>
      <c r="T131" s="76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776</v>
      </c>
      <c r="AU131" s="17" t="s">
        <v>82</v>
      </c>
      <c r="AY131" s="17" t="s">
        <v>776</v>
      </c>
      <c r="BE131" s="208">
        <f>IF(N131="základná",J131,0)</f>
        <v>0</v>
      </c>
      <c r="BF131" s="208">
        <f>IF(N131="znížená",J131,0)</f>
        <v>0</v>
      </c>
      <c r="BG131" s="208">
        <f>IF(N131="zákl. prenesená",J131,0)</f>
        <v>0</v>
      </c>
      <c r="BH131" s="208">
        <f>IF(N131="zníž. prenesená",J131,0)</f>
        <v>0</v>
      </c>
      <c r="BI131" s="208">
        <f>IF(N131="nulová",J131,0)</f>
        <v>0</v>
      </c>
      <c r="BJ131" s="17" t="s">
        <v>160</v>
      </c>
      <c r="BK131" s="209">
        <f>I131*H131</f>
        <v>0</v>
      </c>
    </row>
    <row r="132" spans="1:65" s="2" customFormat="1" ht="16.350000000000001" customHeight="1">
      <c r="A132" s="34"/>
      <c r="B132" s="35"/>
      <c r="C132" s="255" t="s">
        <v>1</v>
      </c>
      <c r="D132" s="255" t="s">
        <v>155</v>
      </c>
      <c r="E132" s="256" t="s">
        <v>1</v>
      </c>
      <c r="F132" s="257" t="s">
        <v>1</v>
      </c>
      <c r="G132" s="258" t="s">
        <v>1</v>
      </c>
      <c r="H132" s="259"/>
      <c r="I132" s="259"/>
      <c r="J132" s="260">
        <f t="shared" si="10"/>
        <v>0</v>
      </c>
      <c r="K132" s="202"/>
      <c r="L132" s="39"/>
      <c r="M132" s="261" t="s">
        <v>1</v>
      </c>
      <c r="N132" s="262" t="s">
        <v>40</v>
      </c>
      <c r="O132" s="75"/>
      <c r="P132" s="75"/>
      <c r="Q132" s="75"/>
      <c r="R132" s="75"/>
      <c r="S132" s="75"/>
      <c r="T132" s="76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776</v>
      </c>
      <c r="AU132" s="17" t="s">
        <v>82</v>
      </c>
      <c r="AY132" s="17" t="s">
        <v>776</v>
      </c>
      <c r="BE132" s="208">
        <f>IF(N132="základná",J132,0)</f>
        <v>0</v>
      </c>
      <c r="BF132" s="208">
        <f>IF(N132="znížená",J132,0)</f>
        <v>0</v>
      </c>
      <c r="BG132" s="208">
        <f>IF(N132="zákl. prenesená",J132,0)</f>
        <v>0</v>
      </c>
      <c r="BH132" s="208">
        <f>IF(N132="zníž. prenesená",J132,0)</f>
        <v>0</v>
      </c>
      <c r="BI132" s="208">
        <f>IF(N132="nulová",J132,0)</f>
        <v>0</v>
      </c>
      <c r="BJ132" s="17" t="s">
        <v>160</v>
      </c>
      <c r="BK132" s="209">
        <f>I132*H132</f>
        <v>0</v>
      </c>
    </row>
    <row r="133" spans="1:65" s="2" customFormat="1" ht="16.350000000000001" customHeight="1">
      <c r="A133" s="34"/>
      <c r="B133" s="35"/>
      <c r="C133" s="255" t="s">
        <v>1</v>
      </c>
      <c r="D133" s="255" t="s">
        <v>155</v>
      </c>
      <c r="E133" s="256" t="s">
        <v>1</v>
      </c>
      <c r="F133" s="257" t="s">
        <v>1</v>
      </c>
      <c r="G133" s="258" t="s">
        <v>1</v>
      </c>
      <c r="H133" s="259"/>
      <c r="I133" s="259"/>
      <c r="J133" s="260">
        <f t="shared" si="10"/>
        <v>0</v>
      </c>
      <c r="K133" s="202"/>
      <c r="L133" s="39"/>
      <c r="M133" s="261" t="s">
        <v>1</v>
      </c>
      <c r="N133" s="262" t="s">
        <v>40</v>
      </c>
      <c r="O133" s="75"/>
      <c r="P133" s="75"/>
      <c r="Q133" s="75"/>
      <c r="R133" s="75"/>
      <c r="S133" s="75"/>
      <c r="T133" s="76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776</v>
      </c>
      <c r="AU133" s="17" t="s">
        <v>82</v>
      </c>
      <c r="AY133" s="17" t="s">
        <v>776</v>
      </c>
      <c r="BE133" s="208">
        <f>IF(N133="základná",J133,0)</f>
        <v>0</v>
      </c>
      <c r="BF133" s="208">
        <f>IF(N133="znížená",J133,0)</f>
        <v>0</v>
      </c>
      <c r="BG133" s="208">
        <f>IF(N133="zákl. prenesená",J133,0)</f>
        <v>0</v>
      </c>
      <c r="BH133" s="208">
        <f>IF(N133="zníž. prenesená",J133,0)</f>
        <v>0</v>
      </c>
      <c r="BI133" s="208">
        <f>IF(N133="nulová",J133,0)</f>
        <v>0</v>
      </c>
      <c r="BJ133" s="17" t="s">
        <v>160</v>
      </c>
      <c r="BK133" s="209">
        <f>I133*H133</f>
        <v>0</v>
      </c>
    </row>
    <row r="134" spans="1:65" s="2" customFormat="1" ht="16.350000000000001" customHeight="1">
      <c r="A134" s="34"/>
      <c r="B134" s="35"/>
      <c r="C134" s="255" t="s">
        <v>1</v>
      </c>
      <c r="D134" s="255" t="s">
        <v>155</v>
      </c>
      <c r="E134" s="256" t="s">
        <v>1</v>
      </c>
      <c r="F134" s="257" t="s">
        <v>1</v>
      </c>
      <c r="G134" s="258" t="s">
        <v>1</v>
      </c>
      <c r="H134" s="259"/>
      <c r="I134" s="259"/>
      <c r="J134" s="260">
        <f t="shared" si="10"/>
        <v>0</v>
      </c>
      <c r="K134" s="202"/>
      <c r="L134" s="39"/>
      <c r="M134" s="261" t="s">
        <v>1</v>
      </c>
      <c r="N134" s="262" t="s">
        <v>40</v>
      </c>
      <c r="O134" s="75"/>
      <c r="P134" s="75"/>
      <c r="Q134" s="75"/>
      <c r="R134" s="75"/>
      <c r="S134" s="75"/>
      <c r="T134" s="76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776</v>
      </c>
      <c r="AU134" s="17" t="s">
        <v>82</v>
      </c>
      <c r="AY134" s="17" t="s">
        <v>776</v>
      </c>
      <c r="BE134" s="208">
        <f>IF(N134="základná",J134,0)</f>
        <v>0</v>
      </c>
      <c r="BF134" s="208">
        <f>IF(N134="znížená",J134,0)</f>
        <v>0</v>
      </c>
      <c r="BG134" s="208">
        <f>IF(N134="zákl. prenesená",J134,0)</f>
        <v>0</v>
      </c>
      <c r="BH134" s="208">
        <f>IF(N134="zníž. prenesená",J134,0)</f>
        <v>0</v>
      </c>
      <c r="BI134" s="208">
        <f>IF(N134="nulová",J134,0)</f>
        <v>0</v>
      </c>
      <c r="BJ134" s="17" t="s">
        <v>160</v>
      </c>
      <c r="BK134" s="209">
        <f>I134*H134</f>
        <v>0</v>
      </c>
    </row>
    <row r="135" spans="1:65" s="2" customFormat="1" ht="16.350000000000001" customHeight="1">
      <c r="A135" s="34"/>
      <c r="B135" s="35"/>
      <c r="C135" s="255" t="s">
        <v>1</v>
      </c>
      <c r="D135" s="255" t="s">
        <v>155</v>
      </c>
      <c r="E135" s="256" t="s">
        <v>1</v>
      </c>
      <c r="F135" s="257" t="s">
        <v>1</v>
      </c>
      <c r="G135" s="258" t="s">
        <v>1</v>
      </c>
      <c r="H135" s="259"/>
      <c r="I135" s="259"/>
      <c r="J135" s="260">
        <f t="shared" si="10"/>
        <v>0</v>
      </c>
      <c r="K135" s="202"/>
      <c r="L135" s="39"/>
      <c r="M135" s="261" t="s">
        <v>1</v>
      </c>
      <c r="N135" s="262" t="s">
        <v>40</v>
      </c>
      <c r="O135" s="263"/>
      <c r="P135" s="263"/>
      <c r="Q135" s="263"/>
      <c r="R135" s="263"/>
      <c r="S135" s="263"/>
      <c r="T135" s="26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776</v>
      </c>
      <c r="AU135" s="17" t="s">
        <v>82</v>
      </c>
      <c r="AY135" s="17" t="s">
        <v>776</v>
      </c>
      <c r="BE135" s="208">
        <f>IF(N135="základná",J135,0)</f>
        <v>0</v>
      </c>
      <c r="BF135" s="208">
        <f>IF(N135="znížená",J135,0)</f>
        <v>0</v>
      </c>
      <c r="BG135" s="208">
        <f>IF(N135="zákl. prenesená",J135,0)</f>
        <v>0</v>
      </c>
      <c r="BH135" s="208">
        <f>IF(N135="zníž. prenesená",J135,0)</f>
        <v>0</v>
      </c>
      <c r="BI135" s="208">
        <f>IF(N135="nulová",J135,0)</f>
        <v>0</v>
      </c>
      <c r="BJ135" s="17" t="s">
        <v>160</v>
      </c>
      <c r="BK135" s="209">
        <f>I135*H135</f>
        <v>0</v>
      </c>
    </row>
    <row r="136" spans="1:65" s="2" customFormat="1" ht="6.9" customHeight="1">
      <c r="A136" s="34"/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39"/>
      <c r="M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</sheetData>
  <sheetProtection algorithmName="SHA-512" hashValue="BrG19aHhAsUBMHHf/HxQ7GSiHELSjaI4t2QRfIV9Ga5mKIJ6Ot1Qx9KHzJxKi3l1Zg4LAXvHf1dmc7fsdSC4rQ==" saltValue="/XFo1kzwDWzzmekE2q90pjDdYAIzGPaXxc33h9rDQIo13Guj0WEiljRYgL8+FaIWFZrZL6Xvzm7G4kp763rR5w==" spinCount="100000" sheet="1" objects="1" scenarios="1" formatColumns="0" formatRows="0" autoFilter="0"/>
  <autoFilter ref="C118:K135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1:D136">
      <formula1>"K, M"</formula1>
    </dataValidation>
    <dataValidation type="list" allowBlank="1" showInputMessage="1" showErrorMessage="1" error="Povolené sú hodnoty základná, znížená, nulová." sqref="N131:N136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3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101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1152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778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779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">
        <v>780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781</v>
      </c>
      <c r="F24" s="34"/>
      <c r="G24" s="34"/>
      <c r="H24" s="34"/>
      <c r="I24" s="116" t="s">
        <v>24</v>
      </c>
      <c r="J24" s="117" t="s">
        <v>782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ROUND(J121,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ROUND((ROUND((SUM(BE121:BE166)),  2) + SUM(BE168:BE172)), 2)</f>
        <v>0</v>
      </c>
      <c r="G33" s="129"/>
      <c r="H33" s="129"/>
      <c r="I33" s="130">
        <v>0.2</v>
      </c>
      <c r="J33" s="128">
        <f>ROUND((ROUND(((SUM(BE121:BE166))*I33),  2) + (SUM(BE168:BE172)*I33)),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ROUND((ROUND((SUM(BF121:BF166)),  2) + SUM(BF168:BF172)), 2)</f>
        <v>0</v>
      </c>
      <c r="G34" s="129"/>
      <c r="H34" s="129"/>
      <c r="I34" s="130">
        <v>0.2</v>
      </c>
      <c r="J34" s="128">
        <f>ROUND((ROUND(((SUM(BF121:BF166))*I34),  2) + (SUM(BF168:BF172)*I34)),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ROUND((ROUND((SUM(BG121:BG166)),  2) + SUM(BG168:BG172)),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ROUND((ROUND((SUM(BH121:BH166)),  2) + SUM(BH168:BH172)),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ROUND((ROUND((SUM(BI121:BI166)),  2) + SUM(BI168:BI172)),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g - Bleskozvod + uzemnenie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>Halíč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Ing. Tibor Pepich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6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Elektromont-servis Ladislav Medveď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J121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967</v>
      </c>
      <c r="E97" s="158"/>
      <c r="F97" s="158"/>
      <c r="G97" s="158"/>
      <c r="H97" s="158"/>
      <c r="I97" s="158"/>
      <c r="J97" s="159">
        <f>J122</f>
        <v>0</v>
      </c>
      <c r="K97" s="156"/>
      <c r="L97" s="160"/>
    </row>
    <row r="98" spans="1:31" s="9" customFormat="1" ht="24.9" hidden="1" customHeight="1">
      <c r="B98" s="155"/>
      <c r="C98" s="156"/>
      <c r="D98" s="157" t="s">
        <v>1153</v>
      </c>
      <c r="E98" s="158"/>
      <c r="F98" s="158"/>
      <c r="G98" s="158"/>
      <c r="H98" s="158"/>
      <c r="I98" s="158"/>
      <c r="J98" s="159">
        <f>J132</f>
        <v>0</v>
      </c>
      <c r="K98" s="156"/>
      <c r="L98" s="160"/>
    </row>
    <row r="99" spans="1:31" s="10" customFormat="1" ht="19.95" hidden="1" customHeight="1">
      <c r="B99" s="161"/>
      <c r="C99" s="162"/>
      <c r="D99" s="163" t="s">
        <v>1154</v>
      </c>
      <c r="E99" s="164"/>
      <c r="F99" s="164"/>
      <c r="G99" s="164"/>
      <c r="H99" s="164"/>
      <c r="I99" s="164"/>
      <c r="J99" s="165">
        <f>J133</f>
        <v>0</v>
      </c>
      <c r="K99" s="162"/>
      <c r="L99" s="166"/>
    </row>
    <row r="100" spans="1:31" s="10" customFormat="1" ht="19.95" hidden="1" customHeight="1">
      <c r="B100" s="161"/>
      <c r="C100" s="162"/>
      <c r="D100" s="163" t="s">
        <v>1155</v>
      </c>
      <c r="E100" s="164"/>
      <c r="F100" s="164"/>
      <c r="G100" s="164"/>
      <c r="H100" s="164"/>
      <c r="I100" s="164"/>
      <c r="J100" s="165">
        <f>J165</f>
        <v>0</v>
      </c>
      <c r="K100" s="162"/>
      <c r="L100" s="166"/>
    </row>
    <row r="101" spans="1:31" s="9" customFormat="1" ht="21.75" hidden="1" customHeight="1">
      <c r="B101" s="155"/>
      <c r="C101" s="156"/>
      <c r="D101" s="167" t="s">
        <v>138</v>
      </c>
      <c r="E101" s="156"/>
      <c r="F101" s="156"/>
      <c r="G101" s="156"/>
      <c r="H101" s="156"/>
      <c r="I101" s="156"/>
      <c r="J101" s="168">
        <f>J167</f>
        <v>0</v>
      </c>
      <c r="K101" s="156"/>
      <c r="L101" s="160"/>
    </row>
    <row r="102" spans="1:31" s="2" customFormat="1" ht="21.75" hidden="1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5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" hidden="1" customHeight="1">
      <c r="A103" s="34"/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5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ht="10.199999999999999" hidden="1"/>
    <row r="105" spans="1:31" ht="10.199999999999999" hidden="1"/>
    <row r="106" spans="1:31" ht="10.199999999999999" hidden="1"/>
    <row r="107" spans="1:31" s="2" customFormat="1" ht="6.9" customHeight="1">
      <c r="A107" s="34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" customHeight="1">
      <c r="A108" s="34"/>
      <c r="B108" s="35"/>
      <c r="C108" s="23" t="s">
        <v>139</v>
      </c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14</v>
      </c>
      <c r="D110" s="36"/>
      <c r="E110" s="36"/>
      <c r="F110" s="36"/>
      <c r="G110" s="36"/>
      <c r="H110" s="36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316" t="str">
        <f>E7</f>
        <v>Prevádzka na spracovanie a balenie húb</v>
      </c>
      <c r="F111" s="317"/>
      <c r="G111" s="317"/>
      <c r="H111" s="317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109</v>
      </c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65" t="str">
        <f>E9</f>
        <v>g - Bleskozvod + uzemnenie</v>
      </c>
      <c r="F113" s="318"/>
      <c r="G113" s="318"/>
      <c r="H113" s="318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18</v>
      </c>
      <c r="D115" s="36"/>
      <c r="E115" s="36"/>
      <c r="F115" s="27" t="str">
        <f>F12</f>
        <v>Halíč</v>
      </c>
      <c r="G115" s="36"/>
      <c r="H115" s="36"/>
      <c r="I115" s="29" t="s">
        <v>20</v>
      </c>
      <c r="J115" s="70">
        <f>IF(J12="","",J12)</f>
        <v>44627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15" customHeight="1">
      <c r="A117" s="34"/>
      <c r="B117" s="35"/>
      <c r="C117" s="29" t="s">
        <v>21</v>
      </c>
      <c r="D117" s="36"/>
      <c r="E117" s="36"/>
      <c r="F117" s="27" t="str">
        <f>E15</f>
        <v>Kupec Ján</v>
      </c>
      <c r="G117" s="36"/>
      <c r="H117" s="36"/>
      <c r="I117" s="29" t="s">
        <v>27</v>
      </c>
      <c r="J117" s="32" t="str">
        <f>E21</f>
        <v>Ing. Tibor Pepich</v>
      </c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25.65" customHeight="1">
      <c r="A118" s="34"/>
      <c r="B118" s="35"/>
      <c r="C118" s="29" t="s">
        <v>25</v>
      </c>
      <c r="D118" s="36"/>
      <c r="E118" s="36"/>
      <c r="F118" s="27" t="str">
        <f>IF(E18="","",E18)</f>
        <v>Vyplň údaj</v>
      </c>
      <c r="G118" s="36"/>
      <c r="H118" s="36"/>
      <c r="I118" s="29" t="s">
        <v>31</v>
      </c>
      <c r="J118" s="32" t="str">
        <f>E24</f>
        <v>Elektromont-servis Ladislav Medveď</v>
      </c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69"/>
      <c r="B120" s="170"/>
      <c r="C120" s="171" t="s">
        <v>140</v>
      </c>
      <c r="D120" s="172" t="s">
        <v>59</v>
      </c>
      <c r="E120" s="172" t="s">
        <v>55</v>
      </c>
      <c r="F120" s="172" t="s">
        <v>56</v>
      </c>
      <c r="G120" s="172" t="s">
        <v>141</v>
      </c>
      <c r="H120" s="172" t="s">
        <v>142</v>
      </c>
      <c r="I120" s="172" t="s">
        <v>143</v>
      </c>
      <c r="J120" s="173" t="s">
        <v>113</v>
      </c>
      <c r="K120" s="174" t="s">
        <v>144</v>
      </c>
      <c r="L120" s="175"/>
      <c r="M120" s="79" t="s">
        <v>1</v>
      </c>
      <c r="N120" s="80" t="s">
        <v>38</v>
      </c>
      <c r="O120" s="80" t="s">
        <v>145</v>
      </c>
      <c r="P120" s="80" t="s">
        <v>146</v>
      </c>
      <c r="Q120" s="80" t="s">
        <v>147</v>
      </c>
      <c r="R120" s="80" t="s">
        <v>148</v>
      </c>
      <c r="S120" s="80" t="s">
        <v>149</v>
      </c>
      <c r="T120" s="81" t="s">
        <v>150</v>
      </c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</row>
    <row r="121" spans="1:65" s="2" customFormat="1" ht="22.8" customHeight="1">
      <c r="A121" s="34"/>
      <c r="B121" s="35"/>
      <c r="C121" s="86" t="s">
        <v>114</v>
      </c>
      <c r="D121" s="36"/>
      <c r="E121" s="36"/>
      <c r="F121" s="36"/>
      <c r="G121" s="36"/>
      <c r="H121" s="36"/>
      <c r="I121" s="36"/>
      <c r="J121" s="176">
        <f>BK121</f>
        <v>0</v>
      </c>
      <c r="K121" s="36"/>
      <c r="L121" s="39"/>
      <c r="M121" s="82"/>
      <c r="N121" s="177"/>
      <c r="O121" s="83"/>
      <c r="P121" s="178">
        <f>P122+P132+P167</f>
        <v>0</v>
      </c>
      <c r="Q121" s="83"/>
      <c r="R121" s="178">
        <f>R122+R132+R167</f>
        <v>0.13086300000000001</v>
      </c>
      <c r="S121" s="83"/>
      <c r="T121" s="179">
        <f>T122+T132+T167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73</v>
      </c>
      <c r="AU121" s="17" t="s">
        <v>115</v>
      </c>
      <c r="BK121" s="180">
        <f>BK122+BK132+BK167</f>
        <v>0</v>
      </c>
    </row>
    <row r="122" spans="1:65" s="12" customFormat="1" ht="25.95" customHeight="1">
      <c r="B122" s="181"/>
      <c r="C122" s="182"/>
      <c r="D122" s="183" t="s">
        <v>73</v>
      </c>
      <c r="E122" s="184" t="s">
        <v>323</v>
      </c>
      <c r="F122" s="184" t="s">
        <v>969</v>
      </c>
      <c r="G122" s="182"/>
      <c r="H122" s="182"/>
      <c r="I122" s="185"/>
      <c r="J122" s="168">
        <f>BK122</f>
        <v>0</v>
      </c>
      <c r="K122" s="182"/>
      <c r="L122" s="186"/>
      <c r="M122" s="187"/>
      <c r="N122" s="188"/>
      <c r="O122" s="188"/>
      <c r="P122" s="189">
        <f>SUM(P123:P131)</f>
        <v>0</v>
      </c>
      <c r="Q122" s="188"/>
      <c r="R122" s="189">
        <f>SUM(R123:R131)</f>
        <v>1.2583E-2</v>
      </c>
      <c r="S122" s="188"/>
      <c r="T122" s="190">
        <f>SUM(T123:T131)</f>
        <v>0</v>
      </c>
      <c r="AR122" s="191" t="s">
        <v>160</v>
      </c>
      <c r="AT122" s="192" t="s">
        <v>73</v>
      </c>
      <c r="AU122" s="192" t="s">
        <v>74</v>
      </c>
      <c r="AY122" s="191" t="s">
        <v>153</v>
      </c>
      <c r="BK122" s="193">
        <f>SUM(BK123:BK131)</f>
        <v>0</v>
      </c>
    </row>
    <row r="123" spans="1:65" s="2" customFormat="1" ht="24.15" customHeight="1">
      <c r="A123" s="34"/>
      <c r="B123" s="35"/>
      <c r="C123" s="196" t="s">
        <v>373</v>
      </c>
      <c r="D123" s="196" t="s">
        <v>155</v>
      </c>
      <c r="E123" s="197" t="s">
        <v>918</v>
      </c>
      <c r="F123" s="198" t="s">
        <v>919</v>
      </c>
      <c r="G123" s="199" t="s">
        <v>308</v>
      </c>
      <c r="H123" s="200">
        <v>10</v>
      </c>
      <c r="I123" s="201"/>
      <c r="J123" s="200">
        <f t="shared" ref="J123:J131" si="0">ROUND(I123*H123,3)</f>
        <v>0</v>
      </c>
      <c r="K123" s="202"/>
      <c r="L123" s="39"/>
      <c r="M123" s="203" t="s">
        <v>1</v>
      </c>
      <c r="N123" s="204" t="s">
        <v>40</v>
      </c>
      <c r="O123" s="75"/>
      <c r="P123" s="205">
        <f t="shared" ref="P123:P131" si="1">O123*H123</f>
        <v>0</v>
      </c>
      <c r="Q123" s="205">
        <v>0</v>
      </c>
      <c r="R123" s="205">
        <f t="shared" ref="R123:R131" si="2">Q123*H123</f>
        <v>0</v>
      </c>
      <c r="S123" s="205">
        <v>0</v>
      </c>
      <c r="T123" s="206">
        <f t="shared" ref="T123:T131" si="3"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7" t="s">
        <v>241</v>
      </c>
      <c r="AT123" s="207" t="s">
        <v>155</v>
      </c>
      <c r="AU123" s="207" t="s">
        <v>82</v>
      </c>
      <c r="AY123" s="17" t="s">
        <v>153</v>
      </c>
      <c r="BE123" s="208">
        <f t="shared" ref="BE123:BE131" si="4">IF(N123="základná",J123,0)</f>
        <v>0</v>
      </c>
      <c r="BF123" s="208">
        <f t="shared" ref="BF123:BF131" si="5">IF(N123="znížená",J123,0)</f>
        <v>0</v>
      </c>
      <c r="BG123" s="208">
        <f t="shared" ref="BG123:BG131" si="6">IF(N123="zákl. prenesená",J123,0)</f>
        <v>0</v>
      </c>
      <c r="BH123" s="208">
        <f t="shared" ref="BH123:BH131" si="7">IF(N123="zníž. prenesená",J123,0)</f>
        <v>0</v>
      </c>
      <c r="BI123" s="208">
        <f t="shared" ref="BI123:BI131" si="8">IF(N123="nulová",J123,0)</f>
        <v>0</v>
      </c>
      <c r="BJ123" s="17" t="s">
        <v>160</v>
      </c>
      <c r="BK123" s="209">
        <f t="shared" ref="BK123:BK131" si="9">ROUND(I123*H123,3)</f>
        <v>0</v>
      </c>
      <c r="BL123" s="17" t="s">
        <v>241</v>
      </c>
      <c r="BM123" s="207" t="s">
        <v>1156</v>
      </c>
    </row>
    <row r="124" spans="1:65" s="2" customFormat="1" ht="24.15" customHeight="1">
      <c r="A124" s="34"/>
      <c r="B124" s="35"/>
      <c r="C124" s="243" t="s">
        <v>377</v>
      </c>
      <c r="D124" s="243" t="s">
        <v>208</v>
      </c>
      <c r="E124" s="244" t="s">
        <v>1157</v>
      </c>
      <c r="F124" s="245" t="s">
        <v>1158</v>
      </c>
      <c r="G124" s="246" t="s">
        <v>991</v>
      </c>
      <c r="H124" s="247">
        <v>6.2329999999999997</v>
      </c>
      <c r="I124" s="248"/>
      <c r="J124" s="247">
        <f t="shared" si="0"/>
        <v>0</v>
      </c>
      <c r="K124" s="249"/>
      <c r="L124" s="250"/>
      <c r="M124" s="251" t="s">
        <v>1</v>
      </c>
      <c r="N124" s="252" t="s">
        <v>40</v>
      </c>
      <c r="O124" s="75"/>
      <c r="P124" s="205">
        <f t="shared" si="1"/>
        <v>0</v>
      </c>
      <c r="Q124" s="205">
        <v>1E-3</v>
      </c>
      <c r="R124" s="205">
        <f t="shared" si="2"/>
        <v>6.2329999999999998E-3</v>
      </c>
      <c r="S124" s="205">
        <v>0</v>
      </c>
      <c r="T124" s="206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7" t="s">
        <v>334</v>
      </c>
      <c r="AT124" s="207" t="s">
        <v>208</v>
      </c>
      <c r="AU124" s="207" t="s">
        <v>82</v>
      </c>
      <c r="AY124" s="17" t="s">
        <v>153</v>
      </c>
      <c r="BE124" s="208">
        <f t="shared" si="4"/>
        <v>0</v>
      </c>
      <c r="BF124" s="208">
        <f t="shared" si="5"/>
        <v>0</v>
      </c>
      <c r="BG124" s="208">
        <f t="shared" si="6"/>
        <v>0</v>
      </c>
      <c r="BH124" s="208">
        <f t="shared" si="7"/>
        <v>0</v>
      </c>
      <c r="BI124" s="208">
        <f t="shared" si="8"/>
        <v>0</v>
      </c>
      <c r="BJ124" s="17" t="s">
        <v>160</v>
      </c>
      <c r="BK124" s="209">
        <f t="shared" si="9"/>
        <v>0</v>
      </c>
      <c r="BL124" s="17" t="s">
        <v>241</v>
      </c>
      <c r="BM124" s="207" t="s">
        <v>1159</v>
      </c>
    </row>
    <row r="125" spans="1:65" s="2" customFormat="1" ht="21.75" customHeight="1">
      <c r="A125" s="34"/>
      <c r="B125" s="35"/>
      <c r="C125" s="196" t="s">
        <v>382</v>
      </c>
      <c r="D125" s="196" t="s">
        <v>155</v>
      </c>
      <c r="E125" s="197" t="s">
        <v>1160</v>
      </c>
      <c r="F125" s="198" t="s">
        <v>1161</v>
      </c>
      <c r="G125" s="199" t="s">
        <v>314</v>
      </c>
      <c r="H125" s="200">
        <v>1</v>
      </c>
      <c r="I125" s="201"/>
      <c r="J125" s="200">
        <f t="shared" si="0"/>
        <v>0</v>
      </c>
      <c r="K125" s="202"/>
      <c r="L125" s="39"/>
      <c r="M125" s="203" t="s">
        <v>1</v>
      </c>
      <c r="N125" s="204" t="s">
        <v>40</v>
      </c>
      <c r="O125" s="75"/>
      <c r="P125" s="205">
        <f t="shared" si="1"/>
        <v>0</v>
      </c>
      <c r="Q125" s="205">
        <v>0</v>
      </c>
      <c r="R125" s="205">
        <f t="shared" si="2"/>
        <v>0</v>
      </c>
      <c r="S125" s="205">
        <v>0</v>
      </c>
      <c r="T125" s="20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7" t="s">
        <v>241</v>
      </c>
      <c r="AT125" s="207" t="s">
        <v>155</v>
      </c>
      <c r="AU125" s="207" t="s">
        <v>82</v>
      </c>
      <c r="AY125" s="17" t="s">
        <v>153</v>
      </c>
      <c r="BE125" s="208">
        <f t="shared" si="4"/>
        <v>0</v>
      </c>
      <c r="BF125" s="208">
        <f t="shared" si="5"/>
        <v>0</v>
      </c>
      <c r="BG125" s="208">
        <f t="shared" si="6"/>
        <v>0</v>
      </c>
      <c r="BH125" s="208">
        <f t="shared" si="7"/>
        <v>0</v>
      </c>
      <c r="BI125" s="208">
        <f t="shared" si="8"/>
        <v>0</v>
      </c>
      <c r="BJ125" s="17" t="s">
        <v>160</v>
      </c>
      <c r="BK125" s="209">
        <f t="shared" si="9"/>
        <v>0</v>
      </c>
      <c r="BL125" s="17" t="s">
        <v>241</v>
      </c>
      <c r="BM125" s="207" t="s">
        <v>1162</v>
      </c>
    </row>
    <row r="126" spans="1:65" s="2" customFormat="1" ht="16.5" customHeight="1">
      <c r="A126" s="34"/>
      <c r="B126" s="35"/>
      <c r="C126" s="243" t="s">
        <v>386</v>
      </c>
      <c r="D126" s="243" t="s">
        <v>208</v>
      </c>
      <c r="E126" s="244" t="s">
        <v>1163</v>
      </c>
      <c r="F126" s="245" t="s">
        <v>1164</v>
      </c>
      <c r="G126" s="246" t="s">
        <v>314</v>
      </c>
      <c r="H126" s="247">
        <v>1</v>
      </c>
      <c r="I126" s="248"/>
      <c r="J126" s="247">
        <f t="shared" si="0"/>
        <v>0</v>
      </c>
      <c r="K126" s="249"/>
      <c r="L126" s="250"/>
      <c r="M126" s="251" t="s">
        <v>1</v>
      </c>
      <c r="N126" s="252" t="s">
        <v>40</v>
      </c>
      <c r="O126" s="75"/>
      <c r="P126" s="205">
        <f t="shared" si="1"/>
        <v>0</v>
      </c>
      <c r="Q126" s="205">
        <v>3.5E-4</v>
      </c>
      <c r="R126" s="205">
        <f t="shared" si="2"/>
        <v>3.5E-4</v>
      </c>
      <c r="S126" s="205">
        <v>0</v>
      </c>
      <c r="T126" s="20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7" t="s">
        <v>334</v>
      </c>
      <c r="AT126" s="207" t="s">
        <v>208</v>
      </c>
      <c r="AU126" s="207" t="s">
        <v>82</v>
      </c>
      <c r="AY126" s="17" t="s">
        <v>153</v>
      </c>
      <c r="BE126" s="208">
        <f t="shared" si="4"/>
        <v>0</v>
      </c>
      <c r="BF126" s="208">
        <f t="shared" si="5"/>
        <v>0</v>
      </c>
      <c r="BG126" s="208">
        <f t="shared" si="6"/>
        <v>0</v>
      </c>
      <c r="BH126" s="208">
        <f t="shared" si="7"/>
        <v>0</v>
      </c>
      <c r="BI126" s="208">
        <f t="shared" si="8"/>
        <v>0</v>
      </c>
      <c r="BJ126" s="17" t="s">
        <v>160</v>
      </c>
      <c r="BK126" s="209">
        <f t="shared" si="9"/>
        <v>0</v>
      </c>
      <c r="BL126" s="17" t="s">
        <v>241</v>
      </c>
      <c r="BM126" s="207" t="s">
        <v>1165</v>
      </c>
    </row>
    <row r="127" spans="1:65" s="2" customFormat="1" ht="24.15" customHeight="1">
      <c r="A127" s="34"/>
      <c r="B127" s="35"/>
      <c r="C127" s="196" t="s">
        <v>391</v>
      </c>
      <c r="D127" s="196" t="s">
        <v>155</v>
      </c>
      <c r="E127" s="197" t="s">
        <v>1166</v>
      </c>
      <c r="F127" s="198" t="s">
        <v>1167</v>
      </c>
      <c r="G127" s="199" t="s">
        <v>308</v>
      </c>
      <c r="H127" s="200">
        <v>25</v>
      </c>
      <c r="I127" s="201"/>
      <c r="J127" s="200">
        <f t="shared" si="0"/>
        <v>0</v>
      </c>
      <c r="K127" s="202"/>
      <c r="L127" s="39"/>
      <c r="M127" s="203" t="s">
        <v>1</v>
      </c>
      <c r="N127" s="204" t="s">
        <v>40</v>
      </c>
      <c r="O127" s="75"/>
      <c r="P127" s="205">
        <f t="shared" si="1"/>
        <v>0</v>
      </c>
      <c r="Q127" s="205">
        <v>0</v>
      </c>
      <c r="R127" s="205">
        <f t="shared" si="2"/>
        <v>0</v>
      </c>
      <c r="S127" s="205">
        <v>0</v>
      </c>
      <c r="T127" s="20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7" t="s">
        <v>241</v>
      </c>
      <c r="AT127" s="207" t="s">
        <v>155</v>
      </c>
      <c r="AU127" s="207" t="s">
        <v>82</v>
      </c>
      <c r="AY127" s="17" t="s">
        <v>153</v>
      </c>
      <c r="BE127" s="208">
        <f t="shared" si="4"/>
        <v>0</v>
      </c>
      <c r="BF127" s="208">
        <f t="shared" si="5"/>
        <v>0</v>
      </c>
      <c r="BG127" s="208">
        <f t="shared" si="6"/>
        <v>0</v>
      </c>
      <c r="BH127" s="208">
        <f t="shared" si="7"/>
        <v>0</v>
      </c>
      <c r="BI127" s="208">
        <f t="shared" si="8"/>
        <v>0</v>
      </c>
      <c r="BJ127" s="17" t="s">
        <v>160</v>
      </c>
      <c r="BK127" s="209">
        <f t="shared" si="9"/>
        <v>0</v>
      </c>
      <c r="BL127" s="17" t="s">
        <v>241</v>
      </c>
      <c r="BM127" s="207" t="s">
        <v>1168</v>
      </c>
    </row>
    <row r="128" spans="1:65" s="2" customFormat="1" ht="16.5" customHeight="1">
      <c r="A128" s="34"/>
      <c r="B128" s="35"/>
      <c r="C128" s="243" t="s">
        <v>397</v>
      </c>
      <c r="D128" s="243" t="s">
        <v>208</v>
      </c>
      <c r="E128" s="244" t="s">
        <v>1169</v>
      </c>
      <c r="F128" s="245" t="s">
        <v>1170</v>
      </c>
      <c r="G128" s="246" t="s">
        <v>308</v>
      </c>
      <c r="H128" s="247">
        <v>25</v>
      </c>
      <c r="I128" s="248"/>
      <c r="J128" s="247">
        <f t="shared" si="0"/>
        <v>0</v>
      </c>
      <c r="K128" s="249"/>
      <c r="L128" s="250"/>
      <c r="M128" s="251" t="s">
        <v>1</v>
      </c>
      <c r="N128" s="252" t="s">
        <v>40</v>
      </c>
      <c r="O128" s="75"/>
      <c r="P128" s="205">
        <f t="shared" si="1"/>
        <v>0</v>
      </c>
      <c r="Q128" s="205">
        <v>2.4000000000000001E-4</v>
      </c>
      <c r="R128" s="205">
        <f t="shared" si="2"/>
        <v>6.0000000000000001E-3</v>
      </c>
      <c r="S128" s="205">
        <v>0</v>
      </c>
      <c r="T128" s="20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7" t="s">
        <v>334</v>
      </c>
      <c r="AT128" s="207" t="s">
        <v>208</v>
      </c>
      <c r="AU128" s="207" t="s">
        <v>82</v>
      </c>
      <c r="AY128" s="17" t="s">
        <v>153</v>
      </c>
      <c r="BE128" s="208">
        <f t="shared" si="4"/>
        <v>0</v>
      </c>
      <c r="BF128" s="208">
        <f t="shared" si="5"/>
        <v>0</v>
      </c>
      <c r="BG128" s="208">
        <f t="shared" si="6"/>
        <v>0</v>
      </c>
      <c r="BH128" s="208">
        <f t="shared" si="7"/>
        <v>0</v>
      </c>
      <c r="BI128" s="208">
        <f t="shared" si="8"/>
        <v>0</v>
      </c>
      <c r="BJ128" s="17" t="s">
        <v>160</v>
      </c>
      <c r="BK128" s="209">
        <f t="shared" si="9"/>
        <v>0</v>
      </c>
      <c r="BL128" s="17" t="s">
        <v>241</v>
      </c>
      <c r="BM128" s="207" t="s">
        <v>1171</v>
      </c>
    </row>
    <row r="129" spans="1:65" s="2" customFormat="1" ht="16.5" customHeight="1">
      <c r="A129" s="34"/>
      <c r="B129" s="35"/>
      <c r="C129" s="196" t="s">
        <v>401</v>
      </c>
      <c r="D129" s="196" t="s">
        <v>155</v>
      </c>
      <c r="E129" s="197" t="s">
        <v>1172</v>
      </c>
      <c r="F129" s="198" t="s">
        <v>1173</v>
      </c>
      <c r="G129" s="199" t="s">
        <v>359</v>
      </c>
      <c r="H129" s="201"/>
      <c r="I129" s="201"/>
      <c r="J129" s="200">
        <f t="shared" si="0"/>
        <v>0</v>
      </c>
      <c r="K129" s="202"/>
      <c r="L129" s="39"/>
      <c r="M129" s="203" t="s">
        <v>1</v>
      </c>
      <c r="N129" s="204" t="s">
        <v>40</v>
      </c>
      <c r="O129" s="75"/>
      <c r="P129" s="205">
        <f t="shared" si="1"/>
        <v>0</v>
      </c>
      <c r="Q129" s="205">
        <v>0</v>
      </c>
      <c r="R129" s="205">
        <f t="shared" si="2"/>
        <v>0</v>
      </c>
      <c r="S129" s="205">
        <v>0</v>
      </c>
      <c r="T129" s="20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514</v>
      </c>
      <c r="AT129" s="207" t="s">
        <v>155</v>
      </c>
      <c r="AU129" s="207" t="s">
        <v>82</v>
      </c>
      <c r="AY129" s="17" t="s">
        <v>153</v>
      </c>
      <c r="BE129" s="208">
        <f t="shared" si="4"/>
        <v>0</v>
      </c>
      <c r="BF129" s="208">
        <f t="shared" si="5"/>
        <v>0</v>
      </c>
      <c r="BG129" s="208">
        <f t="shared" si="6"/>
        <v>0</v>
      </c>
      <c r="BH129" s="208">
        <f t="shared" si="7"/>
        <v>0</v>
      </c>
      <c r="BI129" s="208">
        <f t="shared" si="8"/>
        <v>0</v>
      </c>
      <c r="BJ129" s="17" t="s">
        <v>160</v>
      </c>
      <c r="BK129" s="209">
        <f t="shared" si="9"/>
        <v>0</v>
      </c>
      <c r="BL129" s="17" t="s">
        <v>514</v>
      </c>
      <c r="BM129" s="207" t="s">
        <v>1174</v>
      </c>
    </row>
    <row r="130" spans="1:65" s="2" customFormat="1" ht="16.5" customHeight="1">
      <c r="A130" s="34"/>
      <c r="B130" s="35"/>
      <c r="C130" s="196" t="s">
        <v>405</v>
      </c>
      <c r="D130" s="196" t="s">
        <v>155</v>
      </c>
      <c r="E130" s="197" t="s">
        <v>1175</v>
      </c>
      <c r="F130" s="198" t="s">
        <v>1176</v>
      </c>
      <c r="G130" s="199" t="s">
        <v>359</v>
      </c>
      <c r="H130" s="201"/>
      <c r="I130" s="201"/>
      <c r="J130" s="200">
        <f t="shared" si="0"/>
        <v>0</v>
      </c>
      <c r="K130" s="202"/>
      <c r="L130" s="39"/>
      <c r="M130" s="203" t="s">
        <v>1</v>
      </c>
      <c r="N130" s="204" t="s">
        <v>40</v>
      </c>
      <c r="O130" s="75"/>
      <c r="P130" s="205">
        <f t="shared" si="1"/>
        <v>0</v>
      </c>
      <c r="Q130" s="205">
        <v>0</v>
      </c>
      <c r="R130" s="205">
        <f t="shared" si="2"/>
        <v>0</v>
      </c>
      <c r="S130" s="205">
        <v>0</v>
      </c>
      <c r="T130" s="20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892</v>
      </c>
      <c r="AT130" s="207" t="s">
        <v>155</v>
      </c>
      <c r="AU130" s="207" t="s">
        <v>82</v>
      </c>
      <c r="AY130" s="17" t="s">
        <v>153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7" t="s">
        <v>160</v>
      </c>
      <c r="BK130" s="209">
        <f t="shared" si="9"/>
        <v>0</v>
      </c>
      <c r="BL130" s="17" t="s">
        <v>892</v>
      </c>
      <c r="BM130" s="207" t="s">
        <v>1177</v>
      </c>
    </row>
    <row r="131" spans="1:65" s="2" customFormat="1" ht="16.5" customHeight="1">
      <c r="A131" s="34"/>
      <c r="B131" s="35"/>
      <c r="C131" s="196" t="s">
        <v>409</v>
      </c>
      <c r="D131" s="196" t="s">
        <v>155</v>
      </c>
      <c r="E131" s="197" t="s">
        <v>912</v>
      </c>
      <c r="F131" s="198" t="s">
        <v>913</v>
      </c>
      <c r="G131" s="199" t="s">
        <v>359</v>
      </c>
      <c r="H131" s="201"/>
      <c r="I131" s="201"/>
      <c r="J131" s="200">
        <f t="shared" si="0"/>
        <v>0</v>
      </c>
      <c r="K131" s="202"/>
      <c r="L131" s="39"/>
      <c r="M131" s="203" t="s">
        <v>1</v>
      </c>
      <c r="N131" s="204" t="s">
        <v>40</v>
      </c>
      <c r="O131" s="75"/>
      <c r="P131" s="205">
        <f t="shared" si="1"/>
        <v>0</v>
      </c>
      <c r="Q131" s="205">
        <v>0</v>
      </c>
      <c r="R131" s="205">
        <f t="shared" si="2"/>
        <v>0</v>
      </c>
      <c r="S131" s="205">
        <v>0</v>
      </c>
      <c r="T131" s="20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514</v>
      </c>
      <c r="AT131" s="207" t="s">
        <v>155</v>
      </c>
      <c r="AU131" s="207" t="s">
        <v>82</v>
      </c>
      <c r="AY131" s="17" t="s">
        <v>153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7" t="s">
        <v>160</v>
      </c>
      <c r="BK131" s="209">
        <f t="shared" si="9"/>
        <v>0</v>
      </c>
      <c r="BL131" s="17" t="s">
        <v>514</v>
      </c>
      <c r="BM131" s="207" t="s">
        <v>1178</v>
      </c>
    </row>
    <row r="132" spans="1:65" s="12" customFormat="1" ht="25.95" customHeight="1">
      <c r="B132" s="181"/>
      <c r="C132" s="182"/>
      <c r="D132" s="183" t="s">
        <v>73</v>
      </c>
      <c r="E132" s="184" t="s">
        <v>208</v>
      </c>
      <c r="F132" s="184" t="s">
        <v>1179</v>
      </c>
      <c r="G132" s="182"/>
      <c r="H132" s="182"/>
      <c r="I132" s="185"/>
      <c r="J132" s="168">
        <f>BK132</f>
        <v>0</v>
      </c>
      <c r="K132" s="182"/>
      <c r="L132" s="186"/>
      <c r="M132" s="187"/>
      <c r="N132" s="188"/>
      <c r="O132" s="188"/>
      <c r="P132" s="189">
        <f>P133+P165</f>
        <v>0</v>
      </c>
      <c r="Q132" s="188"/>
      <c r="R132" s="189">
        <f>R133+R165</f>
        <v>0.11828</v>
      </c>
      <c r="S132" s="188"/>
      <c r="T132" s="190">
        <f>T133+T165</f>
        <v>0</v>
      </c>
      <c r="AR132" s="191" t="s">
        <v>168</v>
      </c>
      <c r="AT132" s="192" t="s">
        <v>73</v>
      </c>
      <c r="AU132" s="192" t="s">
        <v>74</v>
      </c>
      <c r="AY132" s="191" t="s">
        <v>153</v>
      </c>
      <c r="BK132" s="193">
        <f>BK133+BK165</f>
        <v>0</v>
      </c>
    </row>
    <row r="133" spans="1:65" s="12" customFormat="1" ht="22.8" customHeight="1">
      <c r="B133" s="181"/>
      <c r="C133" s="182"/>
      <c r="D133" s="183" t="s">
        <v>73</v>
      </c>
      <c r="E133" s="194" t="s">
        <v>949</v>
      </c>
      <c r="F133" s="194" t="s">
        <v>1180</v>
      </c>
      <c r="G133" s="182"/>
      <c r="H133" s="182"/>
      <c r="I133" s="185"/>
      <c r="J133" s="195">
        <f>BK133</f>
        <v>0</v>
      </c>
      <c r="K133" s="182"/>
      <c r="L133" s="186"/>
      <c r="M133" s="187"/>
      <c r="N133" s="188"/>
      <c r="O133" s="188"/>
      <c r="P133" s="189">
        <f>SUM(P134:P164)</f>
        <v>0</v>
      </c>
      <c r="Q133" s="188"/>
      <c r="R133" s="189">
        <f>SUM(R134:R164)</f>
        <v>0.11828</v>
      </c>
      <c r="S133" s="188"/>
      <c r="T133" s="190">
        <f>SUM(T134:T164)</f>
        <v>0</v>
      </c>
      <c r="AR133" s="191" t="s">
        <v>168</v>
      </c>
      <c r="AT133" s="192" t="s">
        <v>73</v>
      </c>
      <c r="AU133" s="192" t="s">
        <v>82</v>
      </c>
      <c r="AY133" s="191" t="s">
        <v>153</v>
      </c>
      <c r="BK133" s="193">
        <f>SUM(BK134:BK164)</f>
        <v>0</v>
      </c>
    </row>
    <row r="134" spans="1:65" s="2" customFormat="1" ht="24.15" customHeight="1">
      <c r="A134" s="34"/>
      <c r="B134" s="35"/>
      <c r="C134" s="196" t="s">
        <v>413</v>
      </c>
      <c r="D134" s="196" t="s">
        <v>155</v>
      </c>
      <c r="E134" s="197" t="s">
        <v>1181</v>
      </c>
      <c r="F134" s="198" t="s">
        <v>1182</v>
      </c>
      <c r="G134" s="199" t="s">
        <v>308</v>
      </c>
      <c r="H134" s="200">
        <v>40</v>
      </c>
      <c r="I134" s="201"/>
      <c r="J134" s="200">
        <f t="shared" ref="J134:J164" si="10">ROUND(I134*H134,3)</f>
        <v>0</v>
      </c>
      <c r="K134" s="202"/>
      <c r="L134" s="39"/>
      <c r="M134" s="203" t="s">
        <v>1</v>
      </c>
      <c r="N134" s="204" t="s">
        <v>40</v>
      </c>
      <c r="O134" s="75"/>
      <c r="P134" s="205">
        <f t="shared" ref="P134:P164" si="11">O134*H134</f>
        <v>0</v>
      </c>
      <c r="Q134" s="205">
        <v>0</v>
      </c>
      <c r="R134" s="205">
        <f t="shared" ref="R134:R164" si="12">Q134*H134</f>
        <v>0</v>
      </c>
      <c r="S134" s="205">
        <v>0</v>
      </c>
      <c r="T134" s="206">
        <f t="shared" ref="T134:T164" si="13"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514</v>
      </c>
      <c r="AT134" s="207" t="s">
        <v>155</v>
      </c>
      <c r="AU134" s="207" t="s">
        <v>160</v>
      </c>
      <c r="AY134" s="17" t="s">
        <v>153</v>
      </c>
      <c r="BE134" s="208">
        <f t="shared" ref="BE134:BE164" si="14">IF(N134="základná",J134,0)</f>
        <v>0</v>
      </c>
      <c r="BF134" s="208">
        <f t="shared" ref="BF134:BF164" si="15">IF(N134="znížená",J134,0)</f>
        <v>0</v>
      </c>
      <c r="BG134" s="208">
        <f t="shared" ref="BG134:BG164" si="16">IF(N134="zákl. prenesená",J134,0)</f>
        <v>0</v>
      </c>
      <c r="BH134" s="208">
        <f t="shared" ref="BH134:BH164" si="17">IF(N134="zníž. prenesená",J134,0)</f>
        <v>0</v>
      </c>
      <c r="BI134" s="208">
        <f t="shared" ref="BI134:BI164" si="18">IF(N134="nulová",J134,0)</f>
        <v>0</v>
      </c>
      <c r="BJ134" s="17" t="s">
        <v>160</v>
      </c>
      <c r="BK134" s="209">
        <f t="shared" ref="BK134:BK164" si="19">ROUND(I134*H134,3)</f>
        <v>0</v>
      </c>
      <c r="BL134" s="17" t="s">
        <v>514</v>
      </c>
      <c r="BM134" s="207" t="s">
        <v>1183</v>
      </c>
    </row>
    <row r="135" spans="1:65" s="2" customFormat="1" ht="16.5" customHeight="1">
      <c r="A135" s="34"/>
      <c r="B135" s="35"/>
      <c r="C135" s="243" t="s">
        <v>417</v>
      </c>
      <c r="D135" s="243" t="s">
        <v>208</v>
      </c>
      <c r="E135" s="244" t="s">
        <v>1184</v>
      </c>
      <c r="F135" s="245" t="s">
        <v>1185</v>
      </c>
      <c r="G135" s="246" t="s">
        <v>308</v>
      </c>
      <c r="H135" s="247">
        <v>40</v>
      </c>
      <c r="I135" s="248"/>
      <c r="J135" s="247">
        <f t="shared" si="10"/>
        <v>0</v>
      </c>
      <c r="K135" s="249"/>
      <c r="L135" s="250"/>
      <c r="M135" s="251" t="s">
        <v>1</v>
      </c>
      <c r="N135" s="252" t="s">
        <v>40</v>
      </c>
      <c r="O135" s="75"/>
      <c r="P135" s="205">
        <f t="shared" si="11"/>
        <v>0</v>
      </c>
      <c r="Q135" s="205">
        <v>7.3999999999999996E-5</v>
      </c>
      <c r="R135" s="205">
        <f t="shared" si="12"/>
        <v>2.96E-3</v>
      </c>
      <c r="S135" s="205">
        <v>0</v>
      </c>
      <c r="T135" s="206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954</v>
      </c>
      <c r="AT135" s="207" t="s">
        <v>208</v>
      </c>
      <c r="AU135" s="207" t="s">
        <v>160</v>
      </c>
      <c r="AY135" s="17" t="s">
        <v>153</v>
      </c>
      <c r="BE135" s="208">
        <f t="shared" si="14"/>
        <v>0</v>
      </c>
      <c r="BF135" s="208">
        <f t="shared" si="15"/>
        <v>0</v>
      </c>
      <c r="BG135" s="208">
        <f t="shared" si="16"/>
        <v>0</v>
      </c>
      <c r="BH135" s="208">
        <f t="shared" si="17"/>
        <v>0</v>
      </c>
      <c r="BI135" s="208">
        <f t="shared" si="18"/>
        <v>0</v>
      </c>
      <c r="BJ135" s="17" t="s">
        <v>160</v>
      </c>
      <c r="BK135" s="209">
        <f t="shared" si="19"/>
        <v>0</v>
      </c>
      <c r="BL135" s="17" t="s">
        <v>514</v>
      </c>
      <c r="BM135" s="207" t="s">
        <v>1186</v>
      </c>
    </row>
    <row r="136" spans="1:65" s="2" customFormat="1" ht="16.5" customHeight="1">
      <c r="A136" s="34"/>
      <c r="B136" s="35"/>
      <c r="C136" s="243" t="s">
        <v>422</v>
      </c>
      <c r="D136" s="243" t="s">
        <v>208</v>
      </c>
      <c r="E136" s="244" t="s">
        <v>1187</v>
      </c>
      <c r="F136" s="245" t="s">
        <v>1188</v>
      </c>
      <c r="G136" s="246" t="s">
        <v>314</v>
      </c>
      <c r="H136" s="247">
        <v>35</v>
      </c>
      <c r="I136" s="248"/>
      <c r="J136" s="247">
        <f t="shared" si="10"/>
        <v>0</v>
      </c>
      <c r="K136" s="249"/>
      <c r="L136" s="250"/>
      <c r="M136" s="251" t="s">
        <v>1</v>
      </c>
      <c r="N136" s="252" t="s">
        <v>40</v>
      </c>
      <c r="O136" s="75"/>
      <c r="P136" s="205">
        <f t="shared" si="11"/>
        <v>0</v>
      </c>
      <c r="Q136" s="205">
        <v>0</v>
      </c>
      <c r="R136" s="205">
        <f t="shared" si="12"/>
        <v>0</v>
      </c>
      <c r="S136" s="205">
        <v>0</v>
      </c>
      <c r="T136" s="206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954</v>
      </c>
      <c r="AT136" s="207" t="s">
        <v>208</v>
      </c>
      <c r="AU136" s="207" t="s">
        <v>160</v>
      </c>
      <c r="AY136" s="17" t="s">
        <v>153</v>
      </c>
      <c r="BE136" s="208">
        <f t="shared" si="14"/>
        <v>0</v>
      </c>
      <c r="BF136" s="208">
        <f t="shared" si="15"/>
        <v>0</v>
      </c>
      <c r="BG136" s="208">
        <f t="shared" si="16"/>
        <v>0</v>
      </c>
      <c r="BH136" s="208">
        <f t="shared" si="17"/>
        <v>0</v>
      </c>
      <c r="BI136" s="208">
        <f t="shared" si="18"/>
        <v>0</v>
      </c>
      <c r="BJ136" s="17" t="s">
        <v>160</v>
      </c>
      <c r="BK136" s="209">
        <f t="shared" si="19"/>
        <v>0</v>
      </c>
      <c r="BL136" s="17" t="s">
        <v>514</v>
      </c>
      <c r="BM136" s="207" t="s">
        <v>1189</v>
      </c>
    </row>
    <row r="137" spans="1:65" s="2" customFormat="1" ht="24.15" customHeight="1">
      <c r="A137" s="34"/>
      <c r="B137" s="35"/>
      <c r="C137" s="196" t="s">
        <v>428</v>
      </c>
      <c r="D137" s="196" t="s">
        <v>155</v>
      </c>
      <c r="E137" s="197" t="s">
        <v>1190</v>
      </c>
      <c r="F137" s="198" t="s">
        <v>1191</v>
      </c>
      <c r="G137" s="199" t="s">
        <v>314</v>
      </c>
      <c r="H137" s="200">
        <v>4</v>
      </c>
      <c r="I137" s="201"/>
      <c r="J137" s="200">
        <f t="shared" si="10"/>
        <v>0</v>
      </c>
      <c r="K137" s="202"/>
      <c r="L137" s="39"/>
      <c r="M137" s="203" t="s">
        <v>1</v>
      </c>
      <c r="N137" s="204" t="s">
        <v>40</v>
      </c>
      <c r="O137" s="75"/>
      <c r="P137" s="205">
        <f t="shared" si="11"/>
        <v>0</v>
      </c>
      <c r="Q137" s="205">
        <v>0</v>
      </c>
      <c r="R137" s="205">
        <f t="shared" si="12"/>
        <v>0</v>
      </c>
      <c r="S137" s="205">
        <v>0</v>
      </c>
      <c r="T137" s="206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514</v>
      </c>
      <c r="AT137" s="207" t="s">
        <v>155</v>
      </c>
      <c r="AU137" s="207" t="s">
        <v>160</v>
      </c>
      <c r="AY137" s="17" t="s">
        <v>153</v>
      </c>
      <c r="BE137" s="208">
        <f t="shared" si="14"/>
        <v>0</v>
      </c>
      <c r="BF137" s="208">
        <f t="shared" si="15"/>
        <v>0</v>
      </c>
      <c r="BG137" s="208">
        <f t="shared" si="16"/>
        <v>0</v>
      </c>
      <c r="BH137" s="208">
        <f t="shared" si="17"/>
        <v>0</v>
      </c>
      <c r="BI137" s="208">
        <f t="shared" si="18"/>
        <v>0</v>
      </c>
      <c r="BJ137" s="17" t="s">
        <v>160</v>
      </c>
      <c r="BK137" s="209">
        <f t="shared" si="19"/>
        <v>0</v>
      </c>
      <c r="BL137" s="17" t="s">
        <v>514</v>
      </c>
      <c r="BM137" s="207" t="s">
        <v>1192</v>
      </c>
    </row>
    <row r="138" spans="1:65" s="2" customFormat="1" ht="16.5" customHeight="1">
      <c r="A138" s="34"/>
      <c r="B138" s="35"/>
      <c r="C138" s="243" t="s">
        <v>438</v>
      </c>
      <c r="D138" s="243" t="s">
        <v>208</v>
      </c>
      <c r="E138" s="244" t="s">
        <v>1193</v>
      </c>
      <c r="F138" s="245" t="s">
        <v>1194</v>
      </c>
      <c r="G138" s="246" t="s">
        <v>314</v>
      </c>
      <c r="H138" s="247">
        <v>4</v>
      </c>
      <c r="I138" s="248"/>
      <c r="J138" s="247">
        <f t="shared" si="10"/>
        <v>0</v>
      </c>
      <c r="K138" s="249"/>
      <c r="L138" s="250"/>
      <c r="M138" s="251" t="s">
        <v>1</v>
      </c>
      <c r="N138" s="252" t="s">
        <v>40</v>
      </c>
      <c r="O138" s="75"/>
      <c r="P138" s="205">
        <f t="shared" si="11"/>
        <v>0</v>
      </c>
      <c r="Q138" s="205">
        <v>3.2000000000000003E-4</v>
      </c>
      <c r="R138" s="205">
        <f t="shared" si="12"/>
        <v>1.2800000000000001E-3</v>
      </c>
      <c r="S138" s="205">
        <v>0</v>
      </c>
      <c r="T138" s="206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954</v>
      </c>
      <c r="AT138" s="207" t="s">
        <v>208</v>
      </c>
      <c r="AU138" s="207" t="s">
        <v>160</v>
      </c>
      <c r="AY138" s="17" t="s">
        <v>153</v>
      </c>
      <c r="BE138" s="208">
        <f t="shared" si="14"/>
        <v>0</v>
      </c>
      <c r="BF138" s="208">
        <f t="shared" si="15"/>
        <v>0</v>
      </c>
      <c r="BG138" s="208">
        <f t="shared" si="16"/>
        <v>0</v>
      </c>
      <c r="BH138" s="208">
        <f t="shared" si="17"/>
        <v>0</v>
      </c>
      <c r="BI138" s="208">
        <f t="shared" si="18"/>
        <v>0</v>
      </c>
      <c r="BJ138" s="17" t="s">
        <v>160</v>
      </c>
      <c r="BK138" s="209">
        <f t="shared" si="19"/>
        <v>0</v>
      </c>
      <c r="BL138" s="17" t="s">
        <v>514</v>
      </c>
      <c r="BM138" s="207" t="s">
        <v>1195</v>
      </c>
    </row>
    <row r="139" spans="1:65" s="2" customFormat="1" ht="24.15" customHeight="1">
      <c r="A139" s="34"/>
      <c r="B139" s="35"/>
      <c r="C139" s="243" t="s">
        <v>446</v>
      </c>
      <c r="D139" s="243" t="s">
        <v>208</v>
      </c>
      <c r="E139" s="244" t="s">
        <v>1196</v>
      </c>
      <c r="F139" s="245" t="s">
        <v>1197</v>
      </c>
      <c r="G139" s="246" t="s">
        <v>314</v>
      </c>
      <c r="H139" s="247">
        <v>25</v>
      </c>
      <c r="I139" s="248"/>
      <c r="J139" s="247">
        <f t="shared" si="10"/>
        <v>0</v>
      </c>
      <c r="K139" s="249"/>
      <c r="L139" s="250"/>
      <c r="M139" s="251" t="s">
        <v>1</v>
      </c>
      <c r="N139" s="252" t="s">
        <v>40</v>
      </c>
      <c r="O139" s="75"/>
      <c r="P139" s="205">
        <f t="shared" si="11"/>
        <v>0</v>
      </c>
      <c r="Q139" s="205">
        <v>5.0000000000000002E-5</v>
      </c>
      <c r="R139" s="205">
        <f t="shared" si="12"/>
        <v>1.25E-3</v>
      </c>
      <c r="S139" s="205">
        <v>0</v>
      </c>
      <c r="T139" s="206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954</v>
      </c>
      <c r="AT139" s="207" t="s">
        <v>208</v>
      </c>
      <c r="AU139" s="207" t="s">
        <v>160</v>
      </c>
      <c r="AY139" s="17" t="s">
        <v>153</v>
      </c>
      <c r="BE139" s="208">
        <f t="shared" si="14"/>
        <v>0</v>
      </c>
      <c r="BF139" s="208">
        <f t="shared" si="15"/>
        <v>0</v>
      </c>
      <c r="BG139" s="208">
        <f t="shared" si="16"/>
        <v>0</v>
      </c>
      <c r="BH139" s="208">
        <f t="shared" si="17"/>
        <v>0</v>
      </c>
      <c r="BI139" s="208">
        <f t="shared" si="18"/>
        <v>0</v>
      </c>
      <c r="BJ139" s="17" t="s">
        <v>160</v>
      </c>
      <c r="BK139" s="209">
        <f t="shared" si="19"/>
        <v>0</v>
      </c>
      <c r="BL139" s="17" t="s">
        <v>514</v>
      </c>
      <c r="BM139" s="207" t="s">
        <v>1198</v>
      </c>
    </row>
    <row r="140" spans="1:65" s="2" customFormat="1" ht="21.75" customHeight="1">
      <c r="A140" s="34"/>
      <c r="B140" s="35"/>
      <c r="C140" s="196" t="s">
        <v>160</v>
      </c>
      <c r="D140" s="196" t="s">
        <v>155</v>
      </c>
      <c r="E140" s="197" t="s">
        <v>1199</v>
      </c>
      <c r="F140" s="198" t="s">
        <v>1200</v>
      </c>
      <c r="G140" s="199" t="s">
        <v>314</v>
      </c>
      <c r="H140" s="200">
        <v>12</v>
      </c>
      <c r="I140" s="201"/>
      <c r="J140" s="200">
        <f t="shared" si="10"/>
        <v>0</v>
      </c>
      <c r="K140" s="202"/>
      <c r="L140" s="39"/>
      <c r="M140" s="203" t="s">
        <v>1</v>
      </c>
      <c r="N140" s="204" t="s">
        <v>40</v>
      </c>
      <c r="O140" s="75"/>
      <c r="P140" s="205">
        <f t="shared" si="11"/>
        <v>0</v>
      </c>
      <c r="Q140" s="205">
        <v>0</v>
      </c>
      <c r="R140" s="205">
        <f t="shared" si="12"/>
        <v>0</v>
      </c>
      <c r="S140" s="205">
        <v>0</v>
      </c>
      <c r="T140" s="206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514</v>
      </c>
      <c r="AT140" s="207" t="s">
        <v>155</v>
      </c>
      <c r="AU140" s="207" t="s">
        <v>160</v>
      </c>
      <c r="AY140" s="17" t="s">
        <v>153</v>
      </c>
      <c r="BE140" s="208">
        <f t="shared" si="14"/>
        <v>0</v>
      </c>
      <c r="BF140" s="208">
        <f t="shared" si="15"/>
        <v>0</v>
      </c>
      <c r="BG140" s="208">
        <f t="shared" si="16"/>
        <v>0</v>
      </c>
      <c r="BH140" s="208">
        <f t="shared" si="17"/>
        <v>0</v>
      </c>
      <c r="BI140" s="208">
        <f t="shared" si="18"/>
        <v>0</v>
      </c>
      <c r="BJ140" s="17" t="s">
        <v>160</v>
      </c>
      <c r="BK140" s="209">
        <f t="shared" si="19"/>
        <v>0</v>
      </c>
      <c r="BL140" s="17" t="s">
        <v>514</v>
      </c>
      <c r="BM140" s="207" t="s">
        <v>1201</v>
      </c>
    </row>
    <row r="141" spans="1:65" s="2" customFormat="1" ht="24.15" customHeight="1">
      <c r="A141" s="34"/>
      <c r="B141" s="35"/>
      <c r="C141" s="243" t="s">
        <v>168</v>
      </c>
      <c r="D141" s="243" t="s">
        <v>208</v>
      </c>
      <c r="E141" s="244" t="s">
        <v>1202</v>
      </c>
      <c r="F141" s="245" t="s">
        <v>1203</v>
      </c>
      <c r="G141" s="246" t="s">
        <v>314</v>
      </c>
      <c r="H141" s="247">
        <v>12</v>
      </c>
      <c r="I141" s="248"/>
      <c r="J141" s="247">
        <f t="shared" si="10"/>
        <v>0</v>
      </c>
      <c r="K141" s="249"/>
      <c r="L141" s="250"/>
      <c r="M141" s="251" t="s">
        <v>1</v>
      </c>
      <c r="N141" s="252" t="s">
        <v>40</v>
      </c>
      <c r="O141" s="75"/>
      <c r="P141" s="205">
        <f t="shared" si="11"/>
        <v>0</v>
      </c>
      <c r="Q141" s="205">
        <v>3.1E-4</v>
      </c>
      <c r="R141" s="205">
        <f t="shared" si="12"/>
        <v>3.7200000000000002E-3</v>
      </c>
      <c r="S141" s="205">
        <v>0</v>
      </c>
      <c r="T141" s="206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954</v>
      </c>
      <c r="AT141" s="207" t="s">
        <v>208</v>
      </c>
      <c r="AU141" s="207" t="s">
        <v>160</v>
      </c>
      <c r="AY141" s="17" t="s">
        <v>153</v>
      </c>
      <c r="BE141" s="208">
        <f t="shared" si="14"/>
        <v>0</v>
      </c>
      <c r="BF141" s="208">
        <f t="shared" si="15"/>
        <v>0</v>
      </c>
      <c r="BG141" s="208">
        <f t="shared" si="16"/>
        <v>0</v>
      </c>
      <c r="BH141" s="208">
        <f t="shared" si="17"/>
        <v>0</v>
      </c>
      <c r="BI141" s="208">
        <f t="shared" si="18"/>
        <v>0</v>
      </c>
      <c r="BJ141" s="17" t="s">
        <v>160</v>
      </c>
      <c r="BK141" s="209">
        <f t="shared" si="19"/>
        <v>0</v>
      </c>
      <c r="BL141" s="17" t="s">
        <v>514</v>
      </c>
      <c r="BM141" s="207" t="s">
        <v>1204</v>
      </c>
    </row>
    <row r="142" spans="1:65" s="2" customFormat="1" ht="24.15" customHeight="1">
      <c r="A142" s="34"/>
      <c r="B142" s="35"/>
      <c r="C142" s="196" t="s">
        <v>159</v>
      </c>
      <c r="D142" s="196" t="s">
        <v>155</v>
      </c>
      <c r="E142" s="197" t="s">
        <v>1205</v>
      </c>
      <c r="F142" s="198" t="s">
        <v>1206</v>
      </c>
      <c r="G142" s="199" t="s">
        <v>314</v>
      </c>
      <c r="H142" s="200">
        <v>16</v>
      </c>
      <c r="I142" s="201"/>
      <c r="J142" s="200">
        <f t="shared" si="10"/>
        <v>0</v>
      </c>
      <c r="K142" s="202"/>
      <c r="L142" s="39"/>
      <c r="M142" s="203" t="s">
        <v>1</v>
      </c>
      <c r="N142" s="204" t="s">
        <v>40</v>
      </c>
      <c r="O142" s="75"/>
      <c r="P142" s="205">
        <f t="shared" si="11"/>
        <v>0</v>
      </c>
      <c r="Q142" s="205">
        <v>0</v>
      </c>
      <c r="R142" s="205">
        <f t="shared" si="12"/>
        <v>0</v>
      </c>
      <c r="S142" s="205">
        <v>0</v>
      </c>
      <c r="T142" s="206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514</v>
      </c>
      <c r="AT142" s="207" t="s">
        <v>155</v>
      </c>
      <c r="AU142" s="207" t="s">
        <v>160</v>
      </c>
      <c r="AY142" s="17" t="s">
        <v>153</v>
      </c>
      <c r="BE142" s="208">
        <f t="shared" si="14"/>
        <v>0</v>
      </c>
      <c r="BF142" s="208">
        <f t="shared" si="15"/>
        <v>0</v>
      </c>
      <c r="BG142" s="208">
        <f t="shared" si="16"/>
        <v>0</v>
      </c>
      <c r="BH142" s="208">
        <f t="shared" si="17"/>
        <v>0</v>
      </c>
      <c r="BI142" s="208">
        <f t="shared" si="18"/>
        <v>0</v>
      </c>
      <c r="BJ142" s="17" t="s">
        <v>160</v>
      </c>
      <c r="BK142" s="209">
        <f t="shared" si="19"/>
        <v>0</v>
      </c>
      <c r="BL142" s="17" t="s">
        <v>514</v>
      </c>
      <c r="BM142" s="207" t="s">
        <v>1207</v>
      </c>
    </row>
    <row r="143" spans="1:65" s="2" customFormat="1" ht="24.15" customHeight="1">
      <c r="A143" s="34"/>
      <c r="B143" s="35"/>
      <c r="C143" s="243" t="s">
        <v>183</v>
      </c>
      <c r="D143" s="243" t="s">
        <v>208</v>
      </c>
      <c r="E143" s="244" t="s">
        <v>1208</v>
      </c>
      <c r="F143" s="245" t="s">
        <v>1209</v>
      </c>
      <c r="G143" s="246" t="s">
        <v>314</v>
      </c>
      <c r="H143" s="247">
        <v>16</v>
      </c>
      <c r="I143" s="248"/>
      <c r="J143" s="247">
        <f t="shared" si="10"/>
        <v>0</v>
      </c>
      <c r="K143" s="249"/>
      <c r="L143" s="250"/>
      <c r="M143" s="251" t="s">
        <v>1</v>
      </c>
      <c r="N143" s="252" t="s">
        <v>40</v>
      </c>
      <c r="O143" s="75"/>
      <c r="P143" s="205">
        <f t="shared" si="11"/>
        <v>0</v>
      </c>
      <c r="Q143" s="205">
        <v>3.6000000000000002E-4</v>
      </c>
      <c r="R143" s="205">
        <f t="shared" si="12"/>
        <v>5.7600000000000004E-3</v>
      </c>
      <c r="S143" s="205">
        <v>0</v>
      </c>
      <c r="T143" s="206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954</v>
      </c>
      <c r="AT143" s="207" t="s">
        <v>208</v>
      </c>
      <c r="AU143" s="207" t="s">
        <v>160</v>
      </c>
      <c r="AY143" s="17" t="s">
        <v>153</v>
      </c>
      <c r="BE143" s="208">
        <f t="shared" si="14"/>
        <v>0</v>
      </c>
      <c r="BF143" s="208">
        <f t="shared" si="15"/>
        <v>0</v>
      </c>
      <c r="BG143" s="208">
        <f t="shared" si="16"/>
        <v>0</v>
      </c>
      <c r="BH143" s="208">
        <f t="shared" si="17"/>
        <v>0</v>
      </c>
      <c r="BI143" s="208">
        <f t="shared" si="18"/>
        <v>0</v>
      </c>
      <c r="BJ143" s="17" t="s">
        <v>160</v>
      </c>
      <c r="BK143" s="209">
        <f t="shared" si="19"/>
        <v>0</v>
      </c>
      <c r="BL143" s="17" t="s">
        <v>514</v>
      </c>
      <c r="BM143" s="207" t="s">
        <v>1210</v>
      </c>
    </row>
    <row r="144" spans="1:65" s="2" customFormat="1" ht="24.15" customHeight="1">
      <c r="A144" s="34"/>
      <c r="B144" s="35"/>
      <c r="C144" s="196" t="s">
        <v>201</v>
      </c>
      <c r="D144" s="196" t="s">
        <v>155</v>
      </c>
      <c r="E144" s="197" t="s">
        <v>1211</v>
      </c>
      <c r="F144" s="198" t="s">
        <v>1212</v>
      </c>
      <c r="G144" s="199" t="s">
        <v>314</v>
      </c>
      <c r="H144" s="200">
        <v>2</v>
      </c>
      <c r="I144" s="201"/>
      <c r="J144" s="200">
        <f t="shared" si="10"/>
        <v>0</v>
      </c>
      <c r="K144" s="202"/>
      <c r="L144" s="39"/>
      <c r="M144" s="203" t="s">
        <v>1</v>
      </c>
      <c r="N144" s="204" t="s">
        <v>40</v>
      </c>
      <c r="O144" s="75"/>
      <c r="P144" s="205">
        <f t="shared" si="11"/>
        <v>0</v>
      </c>
      <c r="Q144" s="205">
        <v>0</v>
      </c>
      <c r="R144" s="205">
        <f t="shared" si="12"/>
        <v>0</v>
      </c>
      <c r="S144" s="205">
        <v>0</v>
      </c>
      <c r="T144" s="206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514</v>
      </c>
      <c r="AT144" s="207" t="s">
        <v>155</v>
      </c>
      <c r="AU144" s="207" t="s">
        <v>160</v>
      </c>
      <c r="AY144" s="17" t="s">
        <v>153</v>
      </c>
      <c r="BE144" s="208">
        <f t="shared" si="14"/>
        <v>0</v>
      </c>
      <c r="BF144" s="208">
        <f t="shared" si="15"/>
        <v>0</v>
      </c>
      <c r="BG144" s="208">
        <f t="shared" si="16"/>
        <v>0</v>
      </c>
      <c r="BH144" s="208">
        <f t="shared" si="17"/>
        <v>0</v>
      </c>
      <c r="BI144" s="208">
        <f t="shared" si="18"/>
        <v>0</v>
      </c>
      <c r="BJ144" s="17" t="s">
        <v>160</v>
      </c>
      <c r="BK144" s="209">
        <f t="shared" si="19"/>
        <v>0</v>
      </c>
      <c r="BL144" s="17" t="s">
        <v>514</v>
      </c>
      <c r="BM144" s="207" t="s">
        <v>1213</v>
      </c>
    </row>
    <row r="145" spans="1:65" s="2" customFormat="1" ht="24.15" customHeight="1">
      <c r="A145" s="34"/>
      <c r="B145" s="35"/>
      <c r="C145" s="243" t="s">
        <v>207</v>
      </c>
      <c r="D145" s="243" t="s">
        <v>208</v>
      </c>
      <c r="E145" s="244" t="s">
        <v>1214</v>
      </c>
      <c r="F145" s="245" t="s">
        <v>1215</v>
      </c>
      <c r="G145" s="246" t="s">
        <v>314</v>
      </c>
      <c r="H145" s="247">
        <v>2</v>
      </c>
      <c r="I145" s="248"/>
      <c r="J145" s="247">
        <f t="shared" si="10"/>
        <v>0</v>
      </c>
      <c r="K145" s="249"/>
      <c r="L145" s="250"/>
      <c r="M145" s="251" t="s">
        <v>1</v>
      </c>
      <c r="N145" s="252" t="s">
        <v>40</v>
      </c>
      <c r="O145" s="75"/>
      <c r="P145" s="205">
        <f t="shared" si="11"/>
        <v>0</v>
      </c>
      <c r="Q145" s="205">
        <v>1.99E-3</v>
      </c>
      <c r="R145" s="205">
        <f t="shared" si="12"/>
        <v>3.98E-3</v>
      </c>
      <c r="S145" s="205">
        <v>0</v>
      </c>
      <c r="T145" s="206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7" t="s">
        <v>954</v>
      </c>
      <c r="AT145" s="207" t="s">
        <v>208</v>
      </c>
      <c r="AU145" s="207" t="s">
        <v>160</v>
      </c>
      <c r="AY145" s="17" t="s">
        <v>153</v>
      </c>
      <c r="BE145" s="208">
        <f t="shared" si="14"/>
        <v>0</v>
      </c>
      <c r="BF145" s="208">
        <f t="shared" si="15"/>
        <v>0</v>
      </c>
      <c r="BG145" s="208">
        <f t="shared" si="16"/>
        <v>0</v>
      </c>
      <c r="BH145" s="208">
        <f t="shared" si="17"/>
        <v>0</v>
      </c>
      <c r="BI145" s="208">
        <f t="shared" si="18"/>
        <v>0</v>
      </c>
      <c r="BJ145" s="17" t="s">
        <v>160</v>
      </c>
      <c r="BK145" s="209">
        <f t="shared" si="19"/>
        <v>0</v>
      </c>
      <c r="BL145" s="17" t="s">
        <v>514</v>
      </c>
      <c r="BM145" s="207" t="s">
        <v>1216</v>
      </c>
    </row>
    <row r="146" spans="1:65" s="2" customFormat="1" ht="16.5" customHeight="1">
      <c r="A146" s="34"/>
      <c r="B146" s="35"/>
      <c r="C146" s="196" t="s">
        <v>218</v>
      </c>
      <c r="D146" s="196" t="s">
        <v>155</v>
      </c>
      <c r="E146" s="197" t="s">
        <v>1217</v>
      </c>
      <c r="F146" s="198" t="s">
        <v>1218</v>
      </c>
      <c r="G146" s="199" t="s">
        <v>314</v>
      </c>
      <c r="H146" s="200">
        <v>2</v>
      </c>
      <c r="I146" s="201"/>
      <c r="J146" s="200">
        <f t="shared" si="10"/>
        <v>0</v>
      </c>
      <c r="K146" s="202"/>
      <c r="L146" s="39"/>
      <c r="M146" s="203" t="s">
        <v>1</v>
      </c>
      <c r="N146" s="204" t="s">
        <v>40</v>
      </c>
      <c r="O146" s="75"/>
      <c r="P146" s="205">
        <f t="shared" si="11"/>
        <v>0</v>
      </c>
      <c r="Q146" s="205">
        <v>0</v>
      </c>
      <c r="R146" s="205">
        <f t="shared" si="12"/>
        <v>0</v>
      </c>
      <c r="S146" s="205">
        <v>0</v>
      </c>
      <c r="T146" s="206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514</v>
      </c>
      <c r="AT146" s="207" t="s">
        <v>155</v>
      </c>
      <c r="AU146" s="207" t="s">
        <v>160</v>
      </c>
      <c r="AY146" s="17" t="s">
        <v>153</v>
      </c>
      <c r="BE146" s="208">
        <f t="shared" si="14"/>
        <v>0</v>
      </c>
      <c r="BF146" s="208">
        <f t="shared" si="15"/>
        <v>0</v>
      </c>
      <c r="BG146" s="208">
        <f t="shared" si="16"/>
        <v>0</v>
      </c>
      <c r="BH146" s="208">
        <f t="shared" si="17"/>
        <v>0</v>
      </c>
      <c r="BI146" s="208">
        <f t="shared" si="18"/>
        <v>0</v>
      </c>
      <c r="BJ146" s="17" t="s">
        <v>160</v>
      </c>
      <c r="BK146" s="209">
        <f t="shared" si="19"/>
        <v>0</v>
      </c>
      <c r="BL146" s="17" t="s">
        <v>514</v>
      </c>
      <c r="BM146" s="207" t="s">
        <v>1219</v>
      </c>
    </row>
    <row r="147" spans="1:65" s="2" customFormat="1" ht="24.15" customHeight="1">
      <c r="A147" s="34"/>
      <c r="B147" s="35"/>
      <c r="C147" s="243" t="s">
        <v>224</v>
      </c>
      <c r="D147" s="243" t="s">
        <v>208</v>
      </c>
      <c r="E147" s="244" t="s">
        <v>1220</v>
      </c>
      <c r="F147" s="245" t="s">
        <v>1221</v>
      </c>
      <c r="G147" s="246" t="s">
        <v>314</v>
      </c>
      <c r="H147" s="247">
        <v>2</v>
      </c>
      <c r="I147" s="248"/>
      <c r="J147" s="247">
        <f t="shared" si="10"/>
        <v>0</v>
      </c>
      <c r="K147" s="249"/>
      <c r="L147" s="250"/>
      <c r="M147" s="251" t="s">
        <v>1</v>
      </c>
      <c r="N147" s="252" t="s">
        <v>40</v>
      </c>
      <c r="O147" s="75"/>
      <c r="P147" s="205">
        <f t="shared" si="11"/>
        <v>0</v>
      </c>
      <c r="Q147" s="205">
        <v>3.6999999999999999E-4</v>
      </c>
      <c r="R147" s="205">
        <f t="shared" si="12"/>
        <v>7.3999999999999999E-4</v>
      </c>
      <c r="S147" s="205">
        <v>0</v>
      </c>
      <c r="T147" s="206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954</v>
      </c>
      <c r="AT147" s="207" t="s">
        <v>208</v>
      </c>
      <c r="AU147" s="207" t="s">
        <v>160</v>
      </c>
      <c r="AY147" s="17" t="s">
        <v>153</v>
      </c>
      <c r="BE147" s="208">
        <f t="shared" si="14"/>
        <v>0</v>
      </c>
      <c r="BF147" s="208">
        <f t="shared" si="15"/>
        <v>0</v>
      </c>
      <c r="BG147" s="208">
        <f t="shared" si="16"/>
        <v>0</v>
      </c>
      <c r="BH147" s="208">
        <f t="shared" si="17"/>
        <v>0</v>
      </c>
      <c r="BI147" s="208">
        <f t="shared" si="18"/>
        <v>0</v>
      </c>
      <c r="BJ147" s="17" t="s">
        <v>160</v>
      </c>
      <c r="BK147" s="209">
        <f t="shared" si="19"/>
        <v>0</v>
      </c>
      <c r="BL147" s="17" t="s">
        <v>514</v>
      </c>
      <c r="BM147" s="207" t="s">
        <v>1222</v>
      </c>
    </row>
    <row r="148" spans="1:65" s="2" customFormat="1" ht="24.15" customHeight="1">
      <c r="A148" s="34"/>
      <c r="B148" s="35"/>
      <c r="C148" s="243" t="s">
        <v>230</v>
      </c>
      <c r="D148" s="243" t="s">
        <v>208</v>
      </c>
      <c r="E148" s="244" t="s">
        <v>1223</v>
      </c>
      <c r="F148" s="245" t="s">
        <v>1224</v>
      </c>
      <c r="G148" s="246" t="s">
        <v>314</v>
      </c>
      <c r="H148" s="247">
        <v>2</v>
      </c>
      <c r="I148" s="248"/>
      <c r="J148" s="247">
        <f t="shared" si="10"/>
        <v>0</v>
      </c>
      <c r="K148" s="249"/>
      <c r="L148" s="250"/>
      <c r="M148" s="251" t="s">
        <v>1</v>
      </c>
      <c r="N148" s="252" t="s">
        <v>40</v>
      </c>
      <c r="O148" s="75"/>
      <c r="P148" s="205">
        <f t="shared" si="11"/>
        <v>0</v>
      </c>
      <c r="Q148" s="205">
        <v>1.6000000000000001E-4</v>
      </c>
      <c r="R148" s="205">
        <f t="shared" si="12"/>
        <v>3.2000000000000003E-4</v>
      </c>
      <c r="S148" s="205">
        <v>0</v>
      </c>
      <c r="T148" s="206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7" t="s">
        <v>954</v>
      </c>
      <c r="AT148" s="207" t="s">
        <v>208</v>
      </c>
      <c r="AU148" s="207" t="s">
        <v>160</v>
      </c>
      <c r="AY148" s="17" t="s">
        <v>153</v>
      </c>
      <c r="BE148" s="208">
        <f t="shared" si="14"/>
        <v>0</v>
      </c>
      <c r="BF148" s="208">
        <f t="shared" si="15"/>
        <v>0</v>
      </c>
      <c r="BG148" s="208">
        <f t="shared" si="16"/>
        <v>0</v>
      </c>
      <c r="BH148" s="208">
        <f t="shared" si="17"/>
        <v>0</v>
      </c>
      <c r="BI148" s="208">
        <f t="shared" si="18"/>
        <v>0</v>
      </c>
      <c r="BJ148" s="17" t="s">
        <v>160</v>
      </c>
      <c r="BK148" s="209">
        <f t="shared" si="19"/>
        <v>0</v>
      </c>
      <c r="BL148" s="17" t="s">
        <v>514</v>
      </c>
      <c r="BM148" s="207" t="s">
        <v>1225</v>
      </c>
    </row>
    <row r="149" spans="1:65" s="2" customFormat="1" ht="21.75" customHeight="1">
      <c r="A149" s="34"/>
      <c r="B149" s="35"/>
      <c r="C149" s="196" t="s">
        <v>237</v>
      </c>
      <c r="D149" s="196" t="s">
        <v>155</v>
      </c>
      <c r="E149" s="197" t="s">
        <v>1226</v>
      </c>
      <c r="F149" s="198" t="s">
        <v>1227</v>
      </c>
      <c r="G149" s="199" t="s">
        <v>314</v>
      </c>
      <c r="H149" s="200">
        <v>8</v>
      </c>
      <c r="I149" s="201"/>
      <c r="J149" s="200">
        <f t="shared" si="10"/>
        <v>0</v>
      </c>
      <c r="K149" s="202"/>
      <c r="L149" s="39"/>
      <c r="M149" s="203" t="s">
        <v>1</v>
      </c>
      <c r="N149" s="204" t="s">
        <v>40</v>
      </c>
      <c r="O149" s="75"/>
      <c r="P149" s="205">
        <f t="shared" si="11"/>
        <v>0</v>
      </c>
      <c r="Q149" s="205">
        <v>0</v>
      </c>
      <c r="R149" s="205">
        <f t="shared" si="12"/>
        <v>0</v>
      </c>
      <c r="S149" s="205">
        <v>0</v>
      </c>
      <c r="T149" s="206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514</v>
      </c>
      <c r="AT149" s="207" t="s">
        <v>155</v>
      </c>
      <c r="AU149" s="207" t="s">
        <v>160</v>
      </c>
      <c r="AY149" s="17" t="s">
        <v>153</v>
      </c>
      <c r="BE149" s="208">
        <f t="shared" si="14"/>
        <v>0</v>
      </c>
      <c r="BF149" s="208">
        <f t="shared" si="15"/>
        <v>0</v>
      </c>
      <c r="BG149" s="208">
        <f t="shared" si="16"/>
        <v>0</v>
      </c>
      <c r="BH149" s="208">
        <f t="shared" si="17"/>
        <v>0</v>
      </c>
      <c r="BI149" s="208">
        <f t="shared" si="18"/>
        <v>0</v>
      </c>
      <c r="BJ149" s="17" t="s">
        <v>160</v>
      </c>
      <c r="BK149" s="209">
        <f t="shared" si="19"/>
        <v>0</v>
      </c>
      <c r="BL149" s="17" t="s">
        <v>514</v>
      </c>
      <c r="BM149" s="207" t="s">
        <v>1228</v>
      </c>
    </row>
    <row r="150" spans="1:65" s="2" customFormat="1" ht="16.5" customHeight="1">
      <c r="A150" s="34"/>
      <c r="B150" s="35"/>
      <c r="C150" s="243" t="s">
        <v>241</v>
      </c>
      <c r="D150" s="243" t="s">
        <v>208</v>
      </c>
      <c r="E150" s="244" t="s">
        <v>1229</v>
      </c>
      <c r="F150" s="245" t="s">
        <v>1230</v>
      </c>
      <c r="G150" s="246" t="s">
        <v>314</v>
      </c>
      <c r="H150" s="247">
        <v>8</v>
      </c>
      <c r="I150" s="248"/>
      <c r="J150" s="247">
        <f t="shared" si="10"/>
        <v>0</v>
      </c>
      <c r="K150" s="249"/>
      <c r="L150" s="250"/>
      <c r="M150" s="251" t="s">
        <v>1</v>
      </c>
      <c r="N150" s="252" t="s">
        <v>40</v>
      </c>
      <c r="O150" s="75"/>
      <c r="P150" s="205">
        <f t="shared" si="11"/>
        <v>0</v>
      </c>
      <c r="Q150" s="205">
        <v>6.0999999999999997E-4</v>
      </c>
      <c r="R150" s="205">
        <f t="shared" si="12"/>
        <v>4.8799999999999998E-3</v>
      </c>
      <c r="S150" s="205">
        <v>0</v>
      </c>
      <c r="T150" s="206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7" t="s">
        <v>954</v>
      </c>
      <c r="AT150" s="207" t="s">
        <v>208</v>
      </c>
      <c r="AU150" s="207" t="s">
        <v>160</v>
      </c>
      <c r="AY150" s="17" t="s">
        <v>153</v>
      </c>
      <c r="BE150" s="208">
        <f t="shared" si="14"/>
        <v>0</v>
      </c>
      <c r="BF150" s="208">
        <f t="shared" si="15"/>
        <v>0</v>
      </c>
      <c r="BG150" s="208">
        <f t="shared" si="16"/>
        <v>0</v>
      </c>
      <c r="BH150" s="208">
        <f t="shared" si="17"/>
        <v>0</v>
      </c>
      <c r="BI150" s="208">
        <f t="shared" si="18"/>
        <v>0</v>
      </c>
      <c r="BJ150" s="17" t="s">
        <v>160</v>
      </c>
      <c r="BK150" s="209">
        <f t="shared" si="19"/>
        <v>0</v>
      </c>
      <c r="BL150" s="17" t="s">
        <v>514</v>
      </c>
      <c r="BM150" s="207" t="s">
        <v>1231</v>
      </c>
    </row>
    <row r="151" spans="1:65" s="2" customFormat="1" ht="16.5" customHeight="1">
      <c r="A151" s="34"/>
      <c r="B151" s="35"/>
      <c r="C151" s="196" t="s">
        <v>246</v>
      </c>
      <c r="D151" s="196" t="s">
        <v>155</v>
      </c>
      <c r="E151" s="197" t="s">
        <v>930</v>
      </c>
      <c r="F151" s="198" t="s">
        <v>931</v>
      </c>
      <c r="G151" s="199" t="s">
        <v>314</v>
      </c>
      <c r="H151" s="200">
        <v>25</v>
      </c>
      <c r="I151" s="201"/>
      <c r="J151" s="200">
        <f t="shared" si="10"/>
        <v>0</v>
      </c>
      <c r="K151" s="202"/>
      <c r="L151" s="39"/>
      <c r="M151" s="203" t="s">
        <v>1</v>
      </c>
      <c r="N151" s="204" t="s">
        <v>40</v>
      </c>
      <c r="O151" s="75"/>
      <c r="P151" s="205">
        <f t="shared" si="11"/>
        <v>0</v>
      </c>
      <c r="Q151" s="205">
        <v>0</v>
      </c>
      <c r="R151" s="205">
        <f t="shared" si="12"/>
        <v>0</v>
      </c>
      <c r="S151" s="205">
        <v>0</v>
      </c>
      <c r="T151" s="206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7" t="s">
        <v>514</v>
      </c>
      <c r="AT151" s="207" t="s">
        <v>155</v>
      </c>
      <c r="AU151" s="207" t="s">
        <v>160</v>
      </c>
      <c r="AY151" s="17" t="s">
        <v>153</v>
      </c>
      <c r="BE151" s="208">
        <f t="shared" si="14"/>
        <v>0</v>
      </c>
      <c r="BF151" s="208">
        <f t="shared" si="15"/>
        <v>0</v>
      </c>
      <c r="BG151" s="208">
        <f t="shared" si="16"/>
        <v>0</v>
      </c>
      <c r="BH151" s="208">
        <f t="shared" si="17"/>
        <v>0</v>
      </c>
      <c r="BI151" s="208">
        <f t="shared" si="18"/>
        <v>0</v>
      </c>
      <c r="BJ151" s="17" t="s">
        <v>160</v>
      </c>
      <c r="BK151" s="209">
        <f t="shared" si="19"/>
        <v>0</v>
      </c>
      <c r="BL151" s="17" t="s">
        <v>514</v>
      </c>
      <c r="BM151" s="207" t="s">
        <v>1232</v>
      </c>
    </row>
    <row r="152" spans="1:65" s="2" customFormat="1" ht="16.5" customHeight="1">
      <c r="A152" s="34"/>
      <c r="B152" s="35"/>
      <c r="C152" s="243" t="s">
        <v>251</v>
      </c>
      <c r="D152" s="243" t="s">
        <v>208</v>
      </c>
      <c r="E152" s="244" t="s">
        <v>933</v>
      </c>
      <c r="F152" s="245" t="s">
        <v>934</v>
      </c>
      <c r="G152" s="246" t="s">
        <v>314</v>
      </c>
      <c r="H152" s="247">
        <v>25</v>
      </c>
      <c r="I152" s="248"/>
      <c r="J152" s="247">
        <f t="shared" si="10"/>
        <v>0</v>
      </c>
      <c r="K152" s="249"/>
      <c r="L152" s="250"/>
      <c r="M152" s="251" t="s">
        <v>1</v>
      </c>
      <c r="N152" s="252" t="s">
        <v>40</v>
      </c>
      <c r="O152" s="75"/>
      <c r="P152" s="205">
        <f t="shared" si="11"/>
        <v>0</v>
      </c>
      <c r="Q152" s="205">
        <v>1.9000000000000001E-4</v>
      </c>
      <c r="R152" s="205">
        <f t="shared" si="12"/>
        <v>4.7499999999999999E-3</v>
      </c>
      <c r="S152" s="205">
        <v>0</v>
      </c>
      <c r="T152" s="206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7" t="s">
        <v>954</v>
      </c>
      <c r="AT152" s="207" t="s">
        <v>208</v>
      </c>
      <c r="AU152" s="207" t="s">
        <v>160</v>
      </c>
      <c r="AY152" s="17" t="s">
        <v>153</v>
      </c>
      <c r="BE152" s="208">
        <f t="shared" si="14"/>
        <v>0</v>
      </c>
      <c r="BF152" s="208">
        <f t="shared" si="15"/>
        <v>0</v>
      </c>
      <c r="BG152" s="208">
        <f t="shared" si="16"/>
        <v>0</v>
      </c>
      <c r="BH152" s="208">
        <f t="shared" si="17"/>
        <v>0</v>
      </c>
      <c r="BI152" s="208">
        <f t="shared" si="18"/>
        <v>0</v>
      </c>
      <c r="BJ152" s="17" t="s">
        <v>160</v>
      </c>
      <c r="BK152" s="209">
        <f t="shared" si="19"/>
        <v>0</v>
      </c>
      <c r="BL152" s="17" t="s">
        <v>514</v>
      </c>
      <c r="BM152" s="207" t="s">
        <v>1233</v>
      </c>
    </row>
    <row r="153" spans="1:65" s="2" customFormat="1" ht="16.5" customHeight="1">
      <c r="A153" s="34"/>
      <c r="B153" s="35"/>
      <c r="C153" s="196" t="s">
        <v>259</v>
      </c>
      <c r="D153" s="196" t="s">
        <v>155</v>
      </c>
      <c r="E153" s="197" t="s">
        <v>1234</v>
      </c>
      <c r="F153" s="198" t="s">
        <v>1235</v>
      </c>
      <c r="G153" s="199" t="s">
        <v>314</v>
      </c>
      <c r="H153" s="200">
        <v>4</v>
      </c>
      <c r="I153" s="201"/>
      <c r="J153" s="200">
        <f t="shared" si="10"/>
        <v>0</v>
      </c>
      <c r="K153" s="202"/>
      <c r="L153" s="39"/>
      <c r="M153" s="203" t="s">
        <v>1</v>
      </c>
      <c r="N153" s="204" t="s">
        <v>40</v>
      </c>
      <c r="O153" s="75"/>
      <c r="P153" s="205">
        <f t="shared" si="11"/>
        <v>0</v>
      </c>
      <c r="Q153" s="205">
        <v>0</v>
      </c>
      <c r="R153" s="205">
        <f t="shared" si="12"/>
        <v>0</v>
      </c>
      <c r="S153" s="205">
        <v>0</v>
      </c>
      <c r="T153" s="206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7" t="s">
        <v>514</v>
      </c>
      <c r="AT153" s="207" t="s">
        <v>155</v>
      </c>
      <c r="AU153" s="207" t="s">
        <v>160</v>
      </c>
      <c r="AY153" s="17" t="s">
        <v>153</v>
      </c>
      <c r="BE153" s="208">
        <f t="shared" si="14"/>
        <v>0</v>
      </c>
      <c r="BF153" s="208">
        <f t="shared" si="15"/>
        <v>0</v>
      </c>
      <c r="BG153" s="208">
        <f t="shared" si="16"/>
        <v>0</v>
      </c>
      <c r="BH153" s="208">
        <f t="shared" si="17"/>
        <v>0</v>
      </c>
      <c r="BI153" s="208">
        <f t="shared" si="18"/>
        <v>0</v>
      </c>
      <c r="BJ153" s="17" t="s">
        <v>160</v>
      </c>
      <c r="BK153" s="209">
        <f t="shared" si="19"/>
        <v>0</v>
      </c>
      <c r="BL153" s="17" t="s">
        <v>514</v>
      </c>
      <c r="BM153" s="207" t="s">
        <v>1236</v>
      </c>
    </row>
    <row r="154" spans="1:65" s="2" customFormat="1" ht="24.15" customHeight="1">
      <c r="A154" s="34"/>
      <c r="B154" s="35"/>
      <c r="C154" s="243" t="s">
        <v>7</v>
      </c>
      <c r="D154" s="243" t="s">
        <v>208</v>
      </c>
      <c r="E154" s="244" t="s">
        <v>1237</v>
      </c>
      <c r="F154" s="245" t="s">
        <v>1238</v>
      </c>
      <c r="G154" s="246" t="s">
        <v>314</v>
      </c>
      <c r="H154" s="247">
        <v>4</v>
      </c>
      <c r="I154" s="248"/>
      <c r="J154" s="247">
        <f t="shared" si="10"/>
        <v>0</v>
      </c>
      <c r="K154" s="249"/>
      <c r="L154" s="250"/>
      <c r="M154" s="251" t="s">
        <v>1</v>
      </c>
      <c r="N154" s="252" t="s">
        <v>40</v>
      </c>
      <c r="O154" s="75"/>
      <c r="P154" s="205">
        <f t="shared" si="11"/>
        <v>0</v>
      </c>
      <c r="Q154" s="205">
        <v>2.9E-4</v>
      </c>
      <c r="R154" s="205">
        <f t="shared" si="12"/>
        <v>1.16E-3</v>
      </c>
      <c r="S154" s="205">
        <v>0</v>
      </c>
      <c r="T154" s="206">
        <f t="shared" si="1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7" t="s">
        <v>954</v>
      </c>
      <c r="AT154" s="207" t="s">
        <v>208</v>
      </c>
      <c r="AU154" s="207" t="s">
        <v>160</v>
      </c>
      <c r="AY154" s="17" t="s">
        <v>153</v>
      </c>
      <c r="BE154" s="208">
        <f t="shared" si="14"/>
        <v>0</v>
      </c>
      <c r="BF154" s="208">
        <f t="shared" si="15"/>
        <v>0</v>
      </c>
      <c r="BG154" s="208">
        <f t="shared" si="16"/>
        <v>0</v>
      </c>
      <c r="BH154" s="208">
        <f t="shared" si="17"/>
        <v>0</v>
      </c>
      <c r="BI154" s="208">
        <f t="shared" si="18"/>
        <v>0</v>
      </c>
      <c r="BJ154" s="17" t="s">
        <v>160</v>
      </c>
      <c r="BK154" s="209">
        <f t="shared" si="19"/>
        <v>0</v>
      </c>
      <c r="BL154" s="17" t="s">
        <v>514</v>
      </c>
      <c r="BM154" s="207" t="s">
        <v>1239</v>
      </c>
    </row>
    <row r="155" spans="1:65" s="2" customFormat="1" ht="16.5" customHeight="1">
      <c r="A155" s="34"/>
      <c r="B155" s="35"/>
      <c r="C155" s="196" t="s">
        <v>269</v>
      </c>
      <c r="D155" s="196" t="s">
        <v>155</v>
      </c>
      <c r="E155" s="197" t="s">
        <v>936</v>
      </c>
      <c r="F155" s="198" t="s">
        <v>937</v>
      </c>
      <c r="G155" s="199" t="s">
        <v>314</v>
      </c>
      <c r="H155" s="200">
        <v>4</v>
      </c>
      <c r="I155" s="201"/>
      <c r="J155" s="200">
        <f t="shared" si="10"/>
        <v>0</v>
      </c>
      <c r="K155" s="202"/>
      <c r="L155" s="39"/>
      <c r="M155" s="203" t="s">
        <v>1</v>
      </c>
      <c r="N155" s="204" t="s">
        <v>40</v>
      </c>
      <c r="O155" s="75"/>
      <c r="P155" s="205">
        <f t="shared" si="11"/>
        <v>0</v>
      </c>
      <c r="Q155" s="205">
        <v>0</v>
      </c>
      <c r="R155" s="205">
        <f t="shared" si="12"/>
        <v>0</v>
      </c>
      <c r="S155" s="205">
        <v>0</v>
      </c>
      <c r="T155" s="206">
        <f t="shared" si="1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7" t="s">
        <v>514</v>
      </c>
      <c r="AT155" s="207" t="s">
        <v>155</v>
      </c>
      <c r="AU155" s="207" t="s">
        <v>160</v>
      </c>
      <c r="AY155" s="17" t="s">
        <v>153</v>
      </c>
      <c r="BE155" s="208">
        <f t="shared" si="14"/>
        <v>0</v>
      </c>
      <c r="BF155" s="208">
        <f t="shared" si="15"/>
        <v>0</v>
      </c>
      <c r="BG155" s="208">
        <f t="shared" si="16"/>
        <v>0</v>
      </c>
      <c r="BH155" s="208">
        <f t="shared" si="17"/>
        <v>0</v>
      </c>
      <c r="BI155" s="208">
        <f t="shared" si="18"/>
        <v>0</v>
      </c>
      <c r="BJ155" s="17" t="s">
        <v>160</v>
      </c>
      <c r="BK155" s="209">
        <f t="shared" si="19"/>
        <v>0</v>
      </c>
      <c r="BL155" s="17" t="s">
        <v>514</v>
      </c>
      <c r="BM155" s="207" t="s">
        <v>1240</v>
      </c>
    </row>
    <row r="156" spans="1:65" s="2" customFormat="1" ht="24.15" customHeight="1">
      <c r="A156" s="34"/>
      <c r="B156" s="35"/>
      <c r="C156" s="243" t="s">
        <v>275</v>
      </c>
      <c r="D156" s="243" t="s">
        <v>208</v>
      </c>
      <c r="E156" s="244" t="s">
        <v>1241</v>
      </c>
      <c r="F156" s="245" t="s">
        <v>1242</v>
      </c>
      <c r="G156" s="246" t="s">
        <v>314</v>
      </c>
      <c r="H156" s="247">
        <v>4</v>
      </c>
      <c r="I156" s="248"/>
      <c r="J156" s="247">
        <f t="shared" si="10"/>
        <v>0</v>
      </c>
      <c r="K156" s="249"/>
      <c r="L156" s="250"/>
      <c r="M156" s="251" t="s">
        <v>1</v>
      </c>
      <c r="N156" s="252" t="s">
        <v>40</v>
      </c>
      <c r="O156" s="75"/>
      <c r="P156" s="205">
        <f t="shared" si="11"/>
        <v>0</v>
      </c>
      <c r="Q156" s="205">
        <v>1.7000000000000001E-4</v>
      </c>
      <c r="R156" s="205">
        <f t="shared" si="12"/>
        <v>6.8000000000000005E-4</v>
      </c>
      <c r="S156" s="205">
        <v>0</v>
      </c>
      <c r="T156" s="206">
        <f t="shared" si="1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954</v>
      </c>
      <c r="AT156" s="207" t="s">
        <v>208</v>
      </c>
      <c r="AU156" s="207" t="s">
        <v>160</v>
      </c>
      <c r="AY156" s="17" t="s">
        <v>153</v>
      </c>
      <c r="BE156" s="208">
        <f t="shared" si="14"/>
        <v>0</v>
      </c>
      <c r="BF156" s="208">
        <f t="shared" si="15"/>
        <v>0</v>
      </c>
      <c r="BG156" s="208">
        <f t="shared" si="16"/>
        <v>0</v>
      </c>
      <c r="BH156" s="208">
        <f t="shared" si="17"/>
        <v>0</v>
      </c>
      <c r="BI156" s="208">
        <f t="shared" si="18"/>
        <v>0</v>
      </c>
      <c r="BJ156" s="17" t="s">
        <v>160</v>
      </c>
      <c r="BK156" s="209">
        <f t="shared" si="19"/>
        <v>0</v>
      </c>
      <c r="BL156" s="17" t="s">
        <v>514</v>
      </c>
      <c r="BM156" s="207" t="s">
        <v>1243</v>
      </c>
    </row>
    <row r="157" spans="1:65" s="2" customFormat="1" ht="21.75" customHeight="1">
      <c r="A157" s="34"/>
      <c r="B157" s="35"/>
      <c r="C157" s="196" t="s">
        <v>291</v>
      </c>
      <c r="D157" s="196" t="s">
        <v>155</v>
      </c>
      <c r="E157" s="197" t="s">
        <v>1244</v>
      </c>
      <c r="F157" s="198" t="s">
        <v>1245</v>
      </c>
      <c r="G157" s="199" t="s">
        <v>314</v>
      </c>
      <c r="H157" s="200">
        <v>12</v>
      </c>
      <c r="I157" s="201"/>
      <c r="J157" s="200">
        <f t="shared" si="10"/>
        <v>0</v>
      </c>
      <c r="K157" s="202"/>
      <c r="L157" s="39"/>
      <c r="M157" s="203" t="s">
        <v>1</v>
      </c>
      <c r="N157" s="204" t="s">
        <v>40</v>
      </c>
      <c r="O157" s="75"/>
      <c r="P157" s="205">
        <f t="shared" si="11"/>
        <v>0</v>
      </c>
      <c r="Q157" s="205">
        <v>0</v>
      </c>
      <c r="R157" s="205">
        <f t="shared" si="12"/>
        <v>0</v>
      </c>
      <c r="S157" s="205">
        <v>0</v>
      </c>
      <c r="T157" s="206">
        <f t="shared" si="1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7" t="s">
        <v>514</v>
      </c>
      <c r="AT157" s="207" t="s">
        <v>155</v>
      </c>
      <c r="AU157" s="207" t="s">
        <v>160</v>
      </c>
      <c r="AY157" s="17" t="s">
        <v>153</v>
      </c>
      <c r="BE157" s="208">
        <f t="shared" si="14"/>
        <v>0</v>
      </c>
      <c r="BF157" s="208">
        <f t="shared" si="15"/>
        <v>0</v>
      </c>
      <c r="BG157" s="208">
        <f t="shared" si="16"/>
        <v>0</v>
      </c>
      <c r="BH157" s="208">
        <f t="shared" si="17"/>
        <v>0</v>
      </c>
      <c r="BI157" s="208">
        <f t="shared" si="18"/>
        <v>0</v>
      </c>
      <c r="BJ157" s="17" t="s">
        <v>160</v>
      </c>
      <c r="BK157" s="209">
        <f t="shared" si="19"/>
        <v>0</v>
      </c>
      <c r="BL157" s="17" t="s">
        <v>514</v>
      </c>
      <c r="BM157" s="207" t="s">
        <v>1246</v>
      </c>
    </row>
    <row r="158" spans="1:65" s="2" customFormat="1" ht="24.15" customHeight="1">
      <c r="A158" s="34"/>
      <c r="B158" s="35"/>
      <c r="C158" s="243" t="s">
        <v>297</v>
      </c>
      <c r="D158" s="243" t="s">
        <v>208</v>
      </c>
      <c r="E158" s="244" t="s">
        <v>1247</v>
      </c>
      <c r="F158" s="245" t="s">
        <v>1248</v>
      </c>
      <c r="G158" s="246" t="s">
        <v>314</v>
      </c>
      <c r="H158" s="247">
        <v>12</v>
      </c>
      <c r="I158" s="248"/>
      <c r="J158" s="247">
        <f t="shared" si="10"/>
        <v>0</v>
      </c>
      <c r="K158" s="249"/>
      <c r="L158" s="250"/>
      <c r="M158" s="251" t="s">
        <v>1</v>
      </c>
      <c r="N158" s="252" t="s">
        <v>40</v>
      </c>
      <c r="O158" s="75"/>
      <c r="P158" s="205">
        <f t="shared" si="11"/>
        <v>0</v>
      </c>
      <c r="Q158" s="205">
        <v>3.6099999999999999E-3</v>
      </c>
      <c r="R158" s="205">
        <f t="shared" si="12"/>
        <v>4.3319999999999997E-2</v>
      </c>
      <c r="S158" s="205">
        <v>0</v>
      </c>
      <c r="T158" s="206">
        <f t="shared" si="1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7" t="s">
        <v>954</v>
      </c>
      <c r="AT158" s="207" t="s">
        <v>208</v>
      </c>
      <c r="AU158" s="207" t="s">
        <v>160</v>
      </c>
      <c r="AY158" s="17" t="s">
        <v>153</v>
      </c>
      <c r="BE158" s="208">
        <f t="shared" si="14"/>
        <v>0</v>
      </c>
      <c r="BF158" s="208">
        <f t="shared" si="15"/>
        <v>0</v>
      </c>
      <c r="BG158" s="208">
        <f t="shared" si="16"/>
        <v>0</v>
      </c>
      <c r="BH158" s="208">
        <f t="shared" si="17"/>
        <v>0</v>
      </c>
      <c r="BI158" s="208">
        <f t="shared" si="18"/>
        <v>0</v>
      </c>
      <c r="BJ158" s="17" t="s">
        <v>160</v>
      </c>
      <c r="BK158" s="209">
        <f t="shared" si="19"/>
        <v>0</v>
      </c>
      <c r="BL158" s="17" t="s">
        <v>514</v>
      </c>
      <c r="BM158" s="207" t="s">
        <v>1249</v>
      </c>
    </row>
    <row r="159" spans="1:65" s="2" customFormat="1" ht="21.75" customHeight="1">
      <c r="A159" s="34"/>
      <c r="B159" s="35"/>
      <c r="C159" s="196" t="s">
        <v>351</v>
      </c>
      <c r="D159" s="196" t="s">
        <v>155</v>
      </c>
      <c r="E159" s="197" t="s">
        <v>1250</v>
      </c>
      <c r="F159" s="198" t="s">
        <v>1251</v>
      </c>
      <c r="G159" s="199" t="s">
        <v>308</v>
      </c>
      <c r="H159" s="200">
        <v>65</v>
      </c>
      <c r="I159" s="201"/>
      <c r="J159" s="200">
        <f t="shared" si="10"/>
        <v>0</v>
      </c>
      <c r="K159" s="202"/>
      <c r="L159" s="39"/>
      <c r="M159" s="203" t="s">
        <v>1</v>
      </c>
      <c r="N159" s="204" t="s">
        <v>40</v>
      </c>
      <c r="O159" s="75"/>
      <c r="P159" s="205">
        <f t="shared" si="11"/>
        <v>0</v>
      </c>
      <c r="Q159" s="205">
        <v>0</v>
      </c>
      <c r="R159" s="205">
        <f t="shared" si="12"/>
        <v>0</v>
      </c>
      <c r="S159" s="205">
        <v>0</v>
      </c>
      <c r="T159" s="206">
        <f t="shared" si="1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7" t="s">
        <v>514</v>
      </c>
      <c r="AT159" s="207" t="s">
        <v>155</v>
      </c>
      <c r="AU159" s="207" t="s">
        <v>160</v>
      </c>
      <c r="AY159" s="17" t="s">
        <v>153</v>
      </c>
      <c r="BE159" s="208">
        <f t="shared" si="14"/>
        <v>0</v>
      </c>
      <c r="BF159" s="208">
        <f t="shared" si="15"/>
        <v>0</v>
      </c>
      <c r="BG159" s="208">
        <f t="shared" si="16"/>
        <v>0</v>
      </c>
      <c r="BH159" s="208">
        <f t="shared" si="17"/>
        <v>0</v>
      </c>
      <c r="BI159" s="208">
        <f t="shared" si="18"/>
        <v>0</v>
      </c>
      <c r="BJ159" s="17" t="s">
        <v>160</v>
      </c>
      <c r="BK159" s="209">
        <f t="shared" si="19"/>
        <v>0</v>
      </c>
      <c r="BL159" s="17" t="s">
        <v>514</v>
      </c>
      <c r="BM159" s="207" t="s">
        <v>1252</v>
      </c>
    </row>
    <row r="160" spans="1:65" s="2" customFormat="1" ht="21.75" customHeight="1">
      <c r="A160" s="34"/>
      <c r="B160" s="35"/>
      <c r="C160" s="243" t="s">
        <v>356</v>
      </c>
      <c r="D160" s="243" t="s">
        <v>208</v>
      </c>
      <c r="E160" s="244" t="s">
        <v>1253</v>
      </c>
      <c r="F160" s="245" t="s">
        <v>1254</v>
      </c>
      <c r="G160" s="246" t="s">
        <v>991</v>
      </c>
      <c r="H160" s="247">
        <v>26</v>
      </c>
      <c r="I160" s="248"/>
      <c r="J160" s="247">
        <f t="shared" si="10"/>
        <v>0</v>
      </c>
      <c r="K160" s="249"/>
      <c r="L160" s="250"/>
      <c r="M160" s="251" t="s">
        <v>1</v>
      </c>
      <c r="N160" s="252" t="s">
        <v>40</v>
      </c>
      <c r="O160" s="75"/>
      <c r="P160" s="205">
        <f t="shared" si="11"/>
        <v>0</v>
      </c>
      <c r="Q160" s="205">
        <v>1E-3</v>
      </c>
      <c r="R160" s="205">
        <f t="shared" si="12"/>
        <v>2.6000000000000002E-2</v>
      </c>
      <c r="S160" s="205">
        <v>0</v>
      </c>
      <c r="T160" s="206">
        <f t="shared" si="1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954</v>
      </c>
      <c r="AT160" s="207" t="s">
        <v>208</v>
      </c>
      <c r="AU160" s="207" t="s">
        <v>160</v>
      </c>
      <c r="AY160" s="17" t="s">
        <v>153</v>
      </c>
      <c r="BE160" s="208">
        <f t="shared" si="14"/>
        <v>0</v>
      </c>
      <c r="BF160" s="208">
        <f t="shared" si="15"/>
        <v>0</v>
      </c>
      <c r="BG160" s="208">
        <f t="shared" si="16"/>
        <v>0</v>
      </c>
      <c r="BH160" s="208">
        <f t="shared" si="17"/>
        <v>0</v>
      </c>
      <c r="BI160" s="208">
        <f t="shared" si="18"/>
        <v>0</v>
      </c>
      <c r="BJ160" s="17" t="s">
        <v>160</v>
      </c>
      <c r="BK160" s="209">
        <f t="shared" si="19"/>
        <v>0</v>
      </c>
      <c r="BL160" s="17" t="s">
        <v>514</v>
      </c>
      <c r="BM160" s="207" t="s">
        <v>1255</v>
      </c>
    </row>
    <row r="161" spans="1:65" s="2" customFormat="1" ht="21.75" customHeight="1">
      <c r="A161" s="34"/>
      <c r="B161" s="35"/>
      <c r="C161" s="196" t="s">
        <v>331</v>
      </c>
      <c r="D161" s="196" t="s">
        <v>155</v>
      </c>
      <c r="E161" s="197" t="s">
        <v>1256</v>
      </c>
      <c r="F161" s="198" t="s">
        <v>1257</v>
      </c>
      <c r="G161" s="199" t="s">
        <v>314</v>
      </c>
      <c r="H161" s="200">
        <v>4</v>
      </c>
      <c r="I161" s="201"/>
      <c r="J161" s="200">
        <f t="shared" si="10"/>
        <v>0</v>
      </c>
      <c r="K161" s="202"/>
      <c r="L161" s="39"/>
      <c r="M161" s="203" t="s">
        <v>1</v>
      </c>
      <c r="N161" s="204" t="s">
        <v>40</v>
      </c>
      <c r="O161" s="75"/>
      <c r="P161" s="205">
        <f t="shared" si="11"/>
        <v>0</v>
      </c>
      <c r="Q161" s="205">
        <v>0</v>
      </c>
      <c r="R161" s="205">
        <f t="shared" si="12"/>
        <v>0</v>
      </c>
      <c r="S161" s="205">
        <v>0</v>
      </c>
      <c r="T161" s="206">
        <f t="shared" si="1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7" t="s">
        <v>514</v>
      </c>
      <c r="AT161" s="207" t="s">
        <v>155</v>
      </c>
      <c r="AU161" s="207" t="s">
        <v>160</v>
      </c>
      <c r="AY161" s="17" t="s">
        <v>153</v>
      </c>
      <c r="BE161" s="208">
        <f t="shared" si="14"/>
        <v>0</v>
      </c>
      <c r="BF161" s="208">
        <f t="shared" si="15"/>
        <v>0</v>
      </c>
      <c r="BG161" s="208">
        <f t="shared" si="16"/>
        <v>0</v>
      </c>
      <c r="BH161" s="208">
        <f t="shared" si="17"/>
        <v>0</v>
      </c>
      <c r="BI161" s="208">
        <f t="shared" si="18"/>
        <v>0</v>
      </c>
      <c r="BJ161" s="17" t="s">
        <v>160</v>
      </c>
      <c r="BK161" s="209">
        <f t="shared" si="19"/>
        <v>0</v>
      </c>
      <c r="BL161" s="17" t="s">
        <v>514</v>
      </c>
      <c r="BM161" s="207" t="s">
        <v>1258</v>
      </c>
    </row>
    <row r="162" spans="1:65" s="2" customFormat="1" ht="16.5" customHeight="1">
      <c r="A162" s="34"/>
      <c r="B162" s="35"/>
      <c r="C162" s="243" t="s">
        <v>337</v>
      </c>
      <c r="D162" s="243" t="s">
        <v>208</v>
      </c>
      <c r="E162" s="244" t="s">
        <v>1259</v>
      </c>
      <c r="F162" s="245" t="s">
        <v>1260</v>
      </c>
      <c r="G162" s="246" t="s">
        <v>314</v>
      </c>
      <c r="H162" s="247">
        <v>4</v>
      </c>
      <c r="I162" s="248"/>
      <c r="J162" s="247">
        <f t="shared" si="10"/>
        <v>0</v>
      </c>
      <c r="K162" s="249"/>
      <c r="L162" s="250"/>
      <c r="M162" s="251" t="s">
        <v>1</v>
      </c>
      <c r="N162" s="252" t="s">
        <v>40</v>
      </c>
      <c r="O162" s="75"/>
      <c r="P162" s="205">
        <f t="shared" si="11"/>
        <v>0</v>
      </c>
      <c r="Q162" s="205">
        <v>2.0000000000000002E-5</v>
      </c>
      <c r="R162" s="205">
        <f t="shared" si="12"/>
        <v>8.0000000000000007E-5</v>
      </c>
      <c r="S162" s="205">
        <v>0</v>
      </c>
      <c r="T162" s="206">
        <f t="shared" si="1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7" t="s">
        <v>954</v>
      </c>
      <c r="AT162" s="207" t="s">
        <v>208</v>
      </c>
      <c r="AU162" s="207" t="s">
        <v>160</v>
      </c>
      <c r="AY162" s="17" t="s">
        <v>153</v>
      </c>
      <c r="BE162" s="208">
        <f t="shared" si="14"/>
        <v>0</v>
      </c>
      <c r="BF162" s="208">
        <f t="shared" si="15"/>
        <v>0</v>
      </c>
      <c r="BG162" s="208">
        <f t="shared" si="16"/>
        <v>0</v>
      </c>
      <c r="BH162" s="208">
        <f t="shared" si="17"/>
        <v>0</v>
      </c>
      <c r="BI162" s="208">
        <f t="shared" si="18"/>
        <v>0</v>
      </c>
      <c r="BJ162" s="17" t="s">
        <v>160</v>
      </c>
      <c r="BK162" s="209">
        <f t="shared" si="19"/>
        <v>0</v>
      </c>
      <c r="BL162" s="17" t="s">
        <v>514</v>
      </c>
      <c r="BM162" s="207" t="s">
        <v>1261</v>
      </c>
    </row>
    <row r="163" spans="1:65" s="2" customFormat="1" ht="24.15" customHeight="1">
      <c r="A163" s="34"/>
      <c r="B163" s="35"/>
      <c r="C163" s="196" t="s">
        <v>342</v>
      </c>
      <c r="D163" s="196" t="s">
        <v>155</v>
      </c>
      <c r="E163" s="197" t="s">
        <v>1262</v>
      </c>
      <c r="F163" s="198" t="s">
        <v>1263</v>
      </c>
      <c r="G163" s="199" t="s">
        <v>308</v>
      </c>
      <c r="H163" s="200">
        <v>28</v>
      </c>
      <c r="I163" s="201"/>
      <c r="J163" s="200">
        <f t="shared" si="10"/>
        <v>0</v>
      </c>
      <c r="K163" s="202"/>
      <c r="L163" s="39"/>
      <c r="M163" s="203" t="s">
        <v>1</v>
      </c>
      <c r="N163" s="204" t="s">
        <v>40</v>
      </c>
      <c r="O163" s="75"/>
      <c r="P163" s="205">
        <f t="shared" si="11"/>
        <v>0</v>
      </c>
      <c r="Q163" s="205">
        <v>0</v>
      </c>
      <c r="R163" s="205">
        <f t="shared" si="12"/>
        <v>0</v>
      </c>
      <c r="S163" s="205">
        <v>0</v>
      </c>
      <c r="T163" s="206">
        <f t="shared" si="1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7" t="s">
        <v>159</v>
      </c>
      <c r="AT163" s="207" t="s">
        <v>155</v>
      </c>
      <c r="AU163" s="207" t="s">
        <v>160</v>
      </c>
      <c r="AY163" s="17" t="s">
        <v>153</v>
      </c>
      <c r="BE163" s="208">
        <f t="shared" si="14"/>
        <v>0</v>
      </c>
      <c r="BF163" s="208">
        <f t="shared" si="15"/>
        <v>0</v>
      </c>
      <c r="BG163" s="208">
        <f t="shared" si="16"/>
        <v>0</v>
      </c>
      <c r="BH163" s="208">
        <f t="shared" si="17"/>
        <v>0</v>
      </c>
      <c r="BI163" s="208">
        <f t="shared" si="18"/>
        <v>0</v>
      </c>
      <c r="BJ163" s="17" t="s">
        <v>160</v>
      </c>
      <c r="BK163" s="209">
        <f t="shared" si="19"/>
        <v>0</v>
      </c>
      <c r="BL163" s="17" t="s">
        <v>159</v>
      </c>
      <c r="BM163" s="207" t="s">
        <v>1264</v>
      </c>
    </row>
    <row r="164" spans="1:65" s="2" customFormat="1" ht="24.15" customHeight="1">
      <c r="A164" s="34"/>
      <c r="B164" s="35"/>
      <c r="C164" s="243" t="s">
        <v>334</v>
      </c>
      <c r="D164" s="243" t="s">
        <v>208</v>
      </c>
      <c r="E164" s="244" t="s">
        <v>1157</v>
      </c>
      <c r="F164" s="245" t="s">
        <v>1158</v>
      </c>
      <c r="G164" s="246" t="s">
        <v>991</v>
      </c>
      <c r="H164" s="247">
        <v>17.399999999999999</v>
      </c>
      <c r="I164" s="248"/>
      <c r="J164" s="247">
        <f t="shared" si="10"/>
        <v>0</v>
      </c>
      <c r="K164" s="249"/>
      <c r="L164" s="250"/>
      <c r="M164" s="251" t="s">
        <v>1</v>
      </c>
      <c r="N164" s="252" t="s">
        <v>40</v>
      </c>
      <c r="O164" s="75"/>
      <c r="P164" s="205">
        <f t="shared" si="11"/>
        <v>0</v>
      </c>
      <c r="Q164" s="205">
        <v>1E-3</v>
      </c>
      <c r="R164" s="205">
        <f t="shared" si="12"/>
        <v>1.7399999999999999E-2</v>
      </c>
      <c r="S164" s="205">
        <v>0</v>
      </c>
      <c r="T164" s="206">
        <f t="shared" si="1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7" t="s">
        <v>954</v>
      </c>
      <c r="AT164" s="207" t="s">
        <v>208</v>
      </c>
      <c r="AU164" s="207" t="s">
        <v>160</v>
      </c>
      <c r="AY164" s="17" t="s">
        <v>153</v>
      </c>
      <c r="BE164" s="208">
        <f t="shared" si="14"/>
        <v>0</v>
      </c>
      <c r="BF164" s="208">
        <f t="shared" si="15"/>
        <v>0</v>
      </c>
      <c r="BG164" s="208">
        <f t="shared" si="16"/>
        <v>0</v>
      </c>
      <c r="BH164" s="208">
        <f t="shared" si="17"/>
        <v>0</v>
      </c>
      <c r="BI164" s="208">
        <f t="shared" si="18"/>
        <v>0</v>
      </c>
      <c r="BJ164" s="17" t="s">
        <v>160</v>
      </c>
      <c r="BK164" s="209">
        <f t="shared" si="19"/>
        <v>0</v>
      </c>
      <c r="BL164" s="17" t="s">
        <v>514</v>
      </c>
      <c r="BM164" s="207" t="s">
        <v>1265</v>
      </c>
    </row>
    <row r="165" spans="1:65" s="12" customFormat="1" ht="22.8" customHeight="1">
      <c r="B165" s="181"/>
      <c r="C165" s="182"/>
      <c r="D165" s="183" t="s">
        <v>73</v>
      </c>
      <c r="E165" s="194" t="s">
        <v>1266</v>
      </c>
      <c r="F165" s="194" t="s">
        <v>1267</v>
      </c>
      <c r="G165" s="182"/>
      <c r="H165" s="182"/>
      <c r="I165" s="185"/>
      <c r="J165" s="195">
        <f>BK165</f>
        <v>0</v>
      </c>
      <c r="K165" s="182"/>
      <c r="L165" s="186"/>
      <c r="M165" s="187"/>
      <c r="N165" s="188"/>
      <c r="O165" s="188"/>
      <c r="P165" s="189">
        <f>P166</f>
        <v>0</v>
      </c>
      <c r="Q165" s="188"/>
      <c r="R165" s="189">
        <f>R166</f>
        <v>0</v>
      </c>
      <c r="S165" s="188"/>
      <c r="T165" s="190">
        <f>T166</f>
        <v>0</v>
      </c>
      <c r="AR165" s="191" t="s">
        <v>168</v>
      </c>
      <c r="AT165" s="192" t="s">
        <v>73</v>
      </c>
      <c r="AU165" s="192" t="s">
        <v>82</v>
      </c>
      <c r="AY165" s="191" t="s">
        <v>153</v>
      </c>
      <c r="BK165" s="193">
        <f>BK166</f>
        <v>0</v>
      </c>
    </row>
    <row r="166" spans="1:65" s="2" customFormat="1" ht="16.5" customHeight="1">
      <c r="A166" s="34"/>
      <c r="B166" s="35"/>
      <c r="C166" s="196" t="s">
        <v>368</v>
      </c>
      <c r="D166" s="196" t="s">
        <v>155</v>
      </c>
      <c r="E166" s="197" t="s">
        <v>1268</v>
      </c>
      <c r="F166" s="198" t="s">
        <v>1269</v>
      </c>
      <c r="G166" s="199" t="s">
        <v>1270</v>
      </c>
      <c r="H166" s="200">
        <v>4</v>
      </c>
      <c r="I166" s="201"/>
      <c r="J166" s="200">
        <f>ROUND(I166*H166,3)</f>
        <v>0</v>
      </c>
      <c r="K166" s="202"/>
      <c r="L166" s="39"/>
      <c r="M166" s="203" t="s">
        <v>1</v>
      </c>
      <c r="N166" s="204" t="s">
        <v>40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7" t="s">
        <v>514</v>
      </c>
      <c r="AT166" s="207" t="s">
        <v>155</v>
      </c>
      <c r="AU166" s="207" t="s">
        <v>160</v>
      </c>
      <c r="AY166" s="17" t="s">
        <v>153</v>
      </c>
      <c r="BE166" s="208">
        <f>IF(N166="základná",J166,0)</f>
        <v>0</v>
      </c>
      <c r="BF166" s="208">
        <f>IF(N166="znížená",J166,0)</f>
        <v>0</v>
      </c>
      <c r="BG166" s="208">
        <f>IF(N166="zákl. prenesená",J166,0)</f>
        <v>0</v>
      </c>
      <c r="BH166" s="208">
        <f>IF(N166="zníž. prenesená",J166,0)</f>
        <v>0</v>
      </c>
      <c r="BI166" s="208">
        <f>IF(N166="nulová",J166,0)</f>
        <v>0</v>
      </c>
      <c r="BJ166" s="17" t="s">
        <v>160</v>
      </c>
      <c r="BK166" s="209">
        <f>ROUND(I166*H166,3)</f>
        <v>0</v>
      </c>
      <c r="BL166" s="17" t="s">
        <v>514</v>
      </c>
      <c r="BM166" s="207" t="s">
        <v>1271</v>
      </c>
    </row>
    <row r="167" spans="1:65" s="2" customFormat="1" ht="49.95" customHeight="1">
      <c r="A167" s="34"/>
      <c r="B167" s="35"/>
      <c r="C167" s="36"/>
      <c r="D167" s="36"/>
      <c r="E167" s="184" t="s">
        <v>774</v>
      </c>
      <c r="F167" s="184" t="s">
        <v>775</v>
      </c>
      <c r="G167" s="36"/>
      <c r="H167" s="36"/>
      <c r="I167" s="36"/>
      <c r="J167" s="168">
        <f t="shared" ref="J167:J172" si="20">BK167</f>
        <v>0</v>
      </c>
      <c r="K167" s="36"/>
      <c r="L167" s="39"/>
      <c r="M167" s="253"/>
      <c r="N167" s="254"/>
      <c r="O167" s="75"/>
      <c r="P167" s="75"/>
      <c r="Q167" s="75"/>
      <c r="R167" s="75"/>
      <c r="S167" s="75"/>
      <c r="T167" s="76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73</v>
      </c>
      <c r="AU167" s="17" t="s">
        <v>74</v>
      </c>
      <c r="AY167" s="17" t="s">
        <v>776</v>
      </c>
      <c r="BK167" s="209">
        <f>SUM(BK168:BK172)</f>
        <v>0</v>
      </c>
    </row>
    <row r="168" spans="1:65" s="2" customFormat="1" ht="16.350000000000001" customHeight="1">
      <c r="A168" s="34"/>
      <c r="B168" s="35"/>
      <c r="C168" s="255" t="s">
        <v>1</v>
      </c>
      <c r="D168" s="255" t="s">
        <v>155</v>
      </c>
      <c r="E168" s="256" t="s">
        <v>1</v>
      </c>
      <c r="F168" s="257" t="s">
        <v>1</v>
      </c>
      <c r="G168" s="258" t="s">
        <v>1</v>
      </c>
      <c r="H168" s="259"/>
      <c r="I168" s="259"/>
      <c r="J168" s="260">
        <f t="shared" si="20"/>
        <v>0</v>
      </c>
      <c r="K168" s="202"/>
      <c r="L168" s="39"/>
      <c r="M168" s="261" t="s">
        <v>1</v>
      </c>
      <c r="N168" s="262" t="s">
        <v>40</v>
      </c>
      <c r="O168" s="75"/>
      <c r="P168" s="75"/>
      <c r="Q168" s="75"/>
      <c r="R168" s="75"/>
      <c r="S168" s="75"/>
      <c r="T168" s="76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776</v>
      </c>
      <c r="AU168" s="17" t="s">
        <v>82</v>
      </c>
      <c r="AY168" s="17" t="s">
        <v>776</v>
      </c>
      <c r="BE168" s="208">
        <f>IF(N168="základná",J168,0)</f>
        <v>0</v>
      </c>
      <c r="BF168" s="208">
        <f>IF(N168="znížená",J168,0)</f>
        <v>0</v>
      </c>
      <c r="BG168" s="208">
        <f>IF(N168="zákl. prenesená",J168,0)</f>
        <v>0</v>
      </c>
      <c r="BH168" s="208">
        <f>IF(N168="zníž. prenesená",J168,0)</f>
        <v>0</v>
      </c>
      <c r="BI168" s="208">
        <f>IF(N168="nulová",J168,0)</f>
        <v>0</v>
      </c>
      <c r="BJ168" s="17" t="s">
        <v>160</v>
      </c>
      <c r="BK168" s="209">
        <f>I168*H168</f>
        <v>0</v>
      </c>
    </row>
    <row r="169" spans="1:65" s="2" customFormat="1" ht="16.350000000000001" customHeight="1">
      <c r="A169" s="34"/>
      <c r="B169" s="35"/>
      <c r="C169" s="255" t="s">
        <v>1</v>
      </c>
      <c r="D169" s="255" t="s">
        <v>155</v>
      </c>
      <c r="E169" s="256" t="s">
        <v>1</v>
      </c>
      <c r="F169" s="257" t="s">
        <v>1</v>
      </c>
      <c r="G169" s="258" t="s">
        <v>1</v>
      </c>
      <c r="H169" s="259"/>
      <c r="I169" s="259"/>
      <c r="J169" s="260">
        <f t="shared" si="20"/>
        <v>0</v>
      </c>
      <c r="K169" s="202"/>
      <c r="L169" s="39"/>
      <c r="M169" s="261" t="s">
        <v>1</v>
      </c>
      <c r="N169" s="262" t="s">
        <v>40</v>
      </c>
      <c r="O169" s="75"/>
      <c r="P169" s="75"/>
      <c r="Q169" s="75"/>
      <c r="R169" s="75"/>
      <c r="S169" s="75"/>
      <c r="T169" s="76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7" t="s">
        <v>776</v>
      </c>
      <c r="AU169" s="17" t="s">
        <v>82</v>
      </c>
      <c r="AY169" s="17" t="s">
        <v>776</v>
      </c>
      <c r="BE169" s="208">
        <f>IF(N169="základná",J169,0)</f>
        <v>0</v>
      </c>
      <c r="BF169" s="208">
        <f>IF(N169="znížená",J169,0)</f>
        <v>0</v>
      </c>
      <c r="BG169" s="208">
        <f>IF(N169="zákl. prenesená",J169,0)</f>
        <v>0</v>
      </c>
      <c r="BH169" s="208">
        <f>IF(N169="zníž. prenesená",J169,0)</f>
        <v>0</v>
      </c>
      <c r="BI169" s="208">
        <f>IF(N169="nulová",J169,0)</f>
        <v>0</v>
      </c>
      <c r="BJ169" s="17" t="s">
        <v>160</v>
      </c>
      <c r="BK169" s="209">
        <f>I169*H169</f>
        <v>0</v>
      </c>
    </row>
    <row r="170" spans="1:65" s="2" customFormat="1" ht="16.350000000000001" customHeight="1">
      <c r="A170" s="34"/>
      <c r="B170" s="35"/>
      <c r="C170" s="255" t="s">
        <v>1</v>
      </c>
      <c r="D170" s="255" t="s">
        <v>155</v>
      </c>
      <c r="E170" s="256" t="s">
        <v>1</v>
      </c>
      <c r="F170" s="257" t="s">
        <v>1</v>
      </c>
      <c r="G170" s="258" t="s">
        <v>1</v>
      </c>
      <c r="H170" s="259"/>
      <c r="I170" s="259"/>
      <c r="J170" s="260">
        <f t="shared" si="20"/>
        <v>0</v>
      </c>
      <c r="K170" s="202"/>
      <c r="L170" s="39"/>
      <c r="M170" s="261" t="s">
        <v>1</v>
      </c>
      <c r="N170" s="262" t="s">
        <v>40</v>
      </c>
      <c r="O170" s="75"/>
      <c r="P170" s="75"/>
      <c r="Q170" s="75"/>
      <c r="R170" s="75"/>
      <c r="S170" s="75"/>
      <c r="T170" s="76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776</v>
      </c>
      <c r="AU170" s="17" t="s">
        <v>82</v>
      </c>
      <c r="AY170" s="17" t="s">
        <v>776</v>
      </c>
      <c r="BE170" s="208">
        <f>IF(N170="základná",J170,0)</f>
        <v>0</v>
      </c>
      <c r="BF170" s="208">
        <f>IF(N170="znížená",J170,0)</f>
        <v>0</v>
      </c>
      <c r="BG170" s="208">
        <f>IF(N170="zákl. prenesená",J170,0)</f>
        <v>0</v>
      </c>
      <c r="BH170" s="208">
        <f>IF(N170="zníž. prenesená",J170,0)</f>
        <v>0</v>
      </c>
      <c r="BI170" s="208">
        <f>IF(N170="nulová",J170,0)</f>
        <v>0</v>
      </c>
      <c r="BJ170" s="17" t="s">
        <v>160</v>
      </c>
      <c r="BK170" s="209">
        <f>I170*H170</f>
        <v>0</v>
      </c>
    </row>
    <row r="171" spans="1:65" s="2" customFormat="1" ht="16.350000000000001" customHeight="1">
      <c r="A171" s="34"/>
      <c r="B171" s="35"/>
      <c r="C171" s="255" t="s">
        <v>1</v>
      </c>
      <c r="D171" s="255" t="s">
        <v>155</v>
      </c>
      <c r="E171" s="256" t="s">
        <v>1</v>
      </c>
      <c r="F171" s="257" t="s">
        <v>1</v>
      </c>
      <c r="G171" s="258" t="s">
        <v>1</v>
      </c>
      <c r="H171" s="259"/>
      <c r="I171" s="259"/>
      <c r="J171" s="260">
        <f t="shared" si="20"/>
        <v>0</v>
      </c>
      <c r="K171" s="202"/>
      <c r="L171" s="39"/>
      <c r="M171" s="261" t="s">
        <v>1</v>
      </c>
      <c r="N171" s="262" t="s">
        <v>40</v>
      </c>
      <c r="O171" s="75"/>
      <c r="P171" s="75"/>
      <c r="Q171" s="75"/>
      <c r="R171" s="75"/>
      <c r="S171" s="75"/>
      <c r="T171" s="76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7" t="s">
        <v>776</v>
      </c>
      <c r="AU171" s="17" t="s">
        <v>82</v>
      </c>
      <c r="AY171" s="17" t="s">
        <v>776</v>
      </c>
      <c r="BE171" s="208">
        <f>IF(N171="základná",J171,0)</f>
        <v>0</v>
      </c>
      <c r="BF171" s="208">
        <f>IF(N171="znížená",J171,0)</f>
        <v>0</v>
      </c>
      <c r="BG171" s="208">
        <f>IF(N171="zákl. prenesená",J171,0)</f>
        <v>0</v>
      </c>
      <c r="BH171" s="208">
        <f>IF(N171="zníž. prenesená",J171,0)</f>
        <v>0</v>
      </c>
      <c r="BI171" s="208">
        <f>IF(N171="nulová",J171,0)</f>
        <v>0</v>
      </c>
      <c r="BJ171" s="17" t="s">
        <v>160</v>
      </c>
      <c r="BK171" s="209">
        <f>I171*H171</f>
        <v>0</v>
      </c>
    </row>
    <row r="172" spans="1:65" s="2" customFormat="1" ht="16.350000000000001" customHeight="1">
      <c r="A172" s="34"/>
      <c r="B172" s="35"/>
      <c r="C172" s="255" t="s">
        <v>1</v>
      </c>
      <c r="D172" s="255" t="s">
        <v>155</v>
      </c>
      <c r="E172" s="256" t="s">
        <v>1</v>
      </c>
      <c r="F172" s="257" t="s">
        <v>1</v>
      </c>
      <c r="G172" s="258" t="s">
        <v>1</v>
      </c>
      <c r="H172" s="259"/>
      <c r="I172" s="259"/>
      <c r="J172" s="260">
        <f t="shared" si="20"/>
        <v>0</v>
      </c>
      <c r="K172" s="202"/>
      <c r="L172" s="39"/>
      <c r="M172" s="261" t="s">
        <v>1</v>
      </c>
      <c r="N172" s="262" t="s">
        <v>40</v>
      </c>
      <c r="O172" s="263"/>
      <c r="P172" s="263"/>
      <c r="Q172" s="263"/>
      <c r="R172" s="263"/>
      <c r="S172" s="263"/>
      <c r="T172" s="26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T172" s="17" t="s">
        <v>776</v>
      </c>
      <c r="AU172" s="17" t="s">
        <v>82</v>
      </c>
      <c r="AY172" s="17" t="s">
        <v>776</v>
      </c>
      <c r="BE172" s="208">
        <f>IF(N172="základná",J172,0)</f>
        <v>0</v>
      </c>
      <c r="BF172" s="208">
        <f>IF(N172="znížená",J172,0)</f>
        <v>0</v>
      </c>
      <c r="BG172" s="208">
        <f>IF(N172="zákl. prenesená",J172,0)</f>
        <v>0</v>
      </c>
      <c r="BH172" s="208">
        <f>IF(N172="zníž. prenesená",J172,0)</f>
        <v>0</v>
      </c>
      <c r="BI172" s="208">
        <f>IF(N172="nulová",J172,0)</f>
        <v>0</v>
      </c>
      <c r="BJ172" s="17" t="s">
        <v>160</v>
      </c>
      <c r="BK172" s="209">
        <f>I172*H172</f>
        <v>0</v>
      </c>
    </row>
    <row r="173" spans="1:65" s="2" customFormat="1" ht="6.9" customHeight="1">
      <c r="A173" s="34"/>
      <c r="B173" s="58"/>
      <c r="C173" s="59"/>
      <c r="D173" s="59"/>
      <c r="E173" s="59"/>
      <c r="F173" s="59"/>
      <c r="G173" s="59"/>
      <c r="H173" s="59"/>
      <c r="I173" s="59"/>
      <c r="J173" s="59"/>
      <c r="K173" s="59"/>
      <c r="L173" s="39"/>
      <c r="M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</row>
  </sheetData>
  <sheetProtection algorithmName="SHA-512" hashValue="q/UrpsO1xFElx7TBQiXH1y+jX17SdPLdvXzz4S8FnXxOtKEUcVjiB36Bbn8HRtJmODbD++u/lf220znUT9h2VQ==" saltValue="jikhQXOVLHhUHU3CYyk9zb29t9I/mtCwJajrjw/hgX9AlhrEK5oIqBq0DYSb9/Zm5tTV+pIBjxxxCmp1BvDVLA==" spinCount="100000" sheet="1" objects="1" scenarios="1" formatColumns="0" formatRows="0" autoFilter="0"/>
  <autoFilter ref="C120:K17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8:D173">
      <formula1>"K, M"</formula1>
    </dataValidation>
    <dataValidation type="list" allowBlank="1" showInputMessage="1" showErrorMessage="1" error="Povolené sú hodnoty základná, znížená, nulová." sqref="N168:N173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9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AT2" s="17" t="s">
        <v>104</v>
      </c>
    </row>
    <row r="3" spans="1:46" s="1" customFormat="1" ht="6.9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74</v>
      </c>
    </row>
    <row r="4" spans="1:46" s="1" customFormat="1" ht="24.9" customHeight="1">
      <c r="B4" s="20"/>
      <c r="D4" s="114" t="s">
        <v>108</v>
      </c>
      <c r="L4" s="20"/>
      <c r="M4" s="115" t="s">
        <v>9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6" t="s">
        <v>14</v>
      </c>
      <c r="L6" s="20"/>
    </row>
    <row r="7" spans="1:46" s="1" customFormat="1" ht="16.5" customHeight="1">
      <c r="B7" s="20"/>
      <c r="E7" s="309" t="str">
        <f>'Rekapitulácia stavby'!K6</f>
        <v>Prevádzka na spracovanie a balenie húb</v>
      </c>
      <c r="F7" s="310"/>
      <c r="G7" s="310"/>
      <c r="H7" s="310"/>
      <c r="L7" s="20"/>
    </row>
    <row r="8" spans="1:46" s="2" customFormat="1" ht="12" customHeight="1">
      <c r="A8" s="34"/>
      <c r="B8" s="39"/>
      <c r="C8" s="34"/>
      <c r="D8" s="116" t="s">
        <v>109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1" t="s">
        <v>1272</v>
      </c>
      <c r="F9" s="312"/>
      <c r="G9" s="312"/>
      <c r="H9" s="312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16</v>
      </c>
      <c r="E11" s="34"/>
      <c r="F11" s="117" t="s">
        <v>1</v>
      </c>
      <c r="G11" s="34"/>
      <c r="H11" s="34"/>
      <c r="I11" s="116" t="s">
        <v>17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18</v>
      </c>
      <c r="E12" s="34"/>
      <c r="F12" s="117" t="s">
        <v>19</v>
      </c>
      <c r="G12" s="34"/>
      <c r="H12" s="34"/>
      <c r="I12" s="116" t="s">
        <v>20</v>
      </c>
      <c r="J12" s="118">
        <f>'Rekapitulácia stavby'!AN8</f>
        <v>44627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23</v>
      </c>
      <c r="F15" s="34"/>
      <c r="G15" s="34"/>
      <c r="H15" s="34"/>
      <c r="I15" s="116" t="s">
        <v>24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25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3" t="str">
        <f>'Rekapitulácia stavby'!E14</f>
        <v>Vyplň údaj</v>
      </c>
      <c r="F18" s="314"/>
      <c r="G18" s="314"/>
      <c r="H18" s="314"/>
      <c r="I18" s="116" t="s">
        <v>24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27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1273</v>
      </c>
      <c r="F21" s="34"/>
      <c r="G21" s="34"/>
      <c r="H21" s="34"/>
      <c r="I21" s="116" t="s">
        <v>24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31</v>
      </c>
      <c r="E23" s="34"/>
      <c r="F23" s="34"/>
      <c r="G23" s="34"/>
      <c r="H23" s="34"/>
      <c r="I23" s="116" t="s">
        <v>22</v>
      </c>
      <c r="J23" s="117" t="str">
        <f>IF('Rekapitulácia stavby'!AN19="","",'Rekapitulácia stavby'!AN19)</f>
        <v/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tr">
        <f>IF('Rekapitulácia stavby'!E20="","",'Rekapitulácia stavby'!E20)</f>
        <v>Matej Štugner</v>
      </c>
      <c r="F24" s="34"/>
      <c r="G24" s="34"/>
      <c r="H24" s="34"/>
      <c r="I24" s="116" t="s">
        <v>24</v>
      </c>
      <c r="J24" s="117" t="str">
        <f>IF('Rekapitulácia stavby'!AN20="","",'Rekapitulácia stavby'!AN20)</f>
        <v/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33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15" t="s">
        <v>1</v>
      </c>
      <c r="F27" s="315"/>
      <c r="G27" s="315"/>
      <c r="H27" s="315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34</v>
      </c>
      <c r="E30" s="34"/>
      <c r="F30" s="34"/>
      <c r="G30" s="34"/>
      <c r="H30" s="34"/>
      <c r="I30" s="34"/>
      <c r="J30" s="124">
        <f>ROUND(J127,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5" t="s">
        <v>36</v>
      </c>
      <c r="G32" s="34"/>
      <c r="H32" s="34"/>
      <c r="I32" s="125" t="s">
        <v>35</v>
      </c>
      <c r="J32" s="125" t="s">
        <v>37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6" t="s">
        <v>38</v>
      </c>
      <c r="E33" s="127" t="s">
        <v>39</v>
      </c>
      <c r="F33" s="128">
        <f>ROUND((ROUND((SUM(BE127:BE242)),  2) + SUM(BE244:BE248)), 2)</f>
        <v>0</v>
      </c>
      <c r="G33" s="129"/>
      <c r="H33" s="129"/>
      <c r="I33" s="130">
        <v>0.2</v>
      </c>
      <c r="J33" s="128">
        <f>ROUND((ROUND(((SUM(BE127:BE242))*I33),  2) + (SUM(BE244:BE248)*I33)),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27" t="s">
        <v>40</v>
      </c>
      <c r="F34" s="128">
        <f>ROUND((ROUND((SUM(BF127:BF242)),  2) + SUM(BF244:BF248)), 2)</f>
        <v>0</v>
      </c>
      <c r="G34" s="129"/>
      <c r="H34" s="129"/>
      <c r="I34" s="130">
        <v>0.2</v>
      </c>
      <c r="J34" s="128">
        <f>ROUND((ROUND(((SUM(BF127:BF242))*I34),  2) + (SUM(BF244:BF248)*I34)),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6" t="s">
        <v>41</v>
      </c>
      <c r="F35" s="131">
        <f>ROUND((ROUND((SUM(BG127:BG242)),  2) + SUM(BG244:BG248)),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6" t="s">
        <v>42</v>
      </c>
      <c r="F36" s="131">
        <f>ROUND((ROUND((SUM(BH127:BH242)),  2) + SUM(BH244:BH248)),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27" t="s">
        <v>43</v>
      </c>
      <c r="F37" s="128">
        <f>ROUND((ROUND((SUM(BI127:BI242)),  2) + SUM(BI244:BI248)),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44</v>
      </c>
      <c r="E39" s="135"/>
      <c r="F39" s="135"/>
      <c r="G39" s="136" t="s">
        <v>45</v>
      </c>
      <c r="H39" s="137" t="s">
        <v>46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5"/>
      <c r="D50" s="140" t="s">
        <v>47</v>
      </c>
      <c r="E50" s="141"/>
      <c r="F50" s="141"/>
      <c r="G50" s="140" t="s">
        <v>48</v>
      </c>
      <c r="H50" s="141"/>
      <c r="I50" s="141"/>
      <c r="J50" s="141"/>
      <c r="K50" s="141"/>
      <c r="L50" s="55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42" t="s">
        <v>49</v>
      </c>
      <c r="E61" s="143"/>
      <c r="F61" s="144" t="s">
        <v>50</v>
      </c>
      <c r="G61" s="142" t="s">
        <v>49</v>
      </c>
      <c r="H61" s="143"/>
      <c r="I61" s="143"/>
      <c r="J61" s="145" t="s">
        <v>50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40" t="s">
        <v>51</v>
      </c>
      <c r="E65" s="146"/>
      <c r="F65" s="146"/>
      <c r="G65" s="140" t="s">
        <v>52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42" t="s">
        <v>49</v>
      </c>
      <c r="E76" s="143"/>
      <c r="F76" s="144" t="s">
        <v>50</v>
      </c>
      <c r="G76" s="142" t="s">
        <v>49</v>
      </c>
      <c r="H76" s="143"/>
      <c r="I76" s="143"/>
      <c r="J76" s="145" t="s">
        <v>50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hidden="1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hidden="1" customHeight="1">
      <c r="A82" s="34"/>
      <c r="B82" s="35"/>
      <c r="C82" s="23" t="s">
        <v>111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hidden="1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hidden="1" customHeight="1">
      <c r="A84" s="34"/>
      <c r="B84" s="35"/>
      <c r="C84" s="29" t="s">
        <v>14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hidden="1" customHeight="1">
      <c r="A85" s="34"/>
      <c r="B85" s="35"/>
      <c r="C85" s="36"/>
      <c r="D85" s="36"/>
      <c r="E85" s="316" t="str">
        <f>E7</f>
        <v>Prevádzka na spracovanie a balenie húb</v>
      </c>
      <c r="F85" s="317"/>
      <c r="G85" s="317"/>
      <c r="H85" s="317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hidden="1" customHeight="1">
      <c r="A86" s="34"/>
      <c r="B86" s="35"/>
      <c r="C86" s="29" t="s">
        <v>109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hidden="1" customHeight="1">
      <c r="A87" s="34"/>
      <c r="B87" s="35"/>
      <c r="C87" s="36"/>
      <c r="D87" s="36"/>
      <c r="E87" s="265" t="str">
        <f>E9</f>
        <v>h - Zdravotechnika</v>
      </c>
      <c r="F87" s="318"/>
      <c r="G87" s="318"/>
      <c r="H87" s="318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hidden="1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hidden="1" customHeight="1">
      <c r="A89" s="34"/>
      <c r="B89" s="35"/>
      <c r="C89" s="29" t="s">
        <v>18</v>
      </c>
      <c r="D89" s="36"/>
      <c r="E89" s="36"/>
      <c r="F89" s="27" t="str">
        <f>F12</f>
        <v xml:space="preserve"> </v>
      </c>
      <c r="G89" s="36"/>
      <c r="H89" s="36"/>
      <c r="I89" s="29" t="s">
        <v>20</v>
      </c>
      <c r="J89" s="70">
        <f>IF(J12="","",J12)</f>
        <v>44627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hidden="1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hidden="1" customHeight="1">
      <c r="A91" s="34"/>
      <c r="B91" s="35"/>
      <c r="C91" s="29" t="s">
        <v>21</v>
      </c>
      <c r="D91" s="36"/>
      <c r="E91" s="36"/>
      <c r="F91" s="27" t="str">
        <f>E15</f>
        <v>Kupec Ján</v>
      </c>
      <c r="G91" s="36"/>
      <c r="H91" s="36"/>
      <c r="I91" s="29" t="s">
        <v>27</v>
      </c>
      <c r="J91" s="32" t="str">
        <f>E21</f>
        <v>Konstrukt Steel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hidden="1" customHeight="1">
      <c r="A92" s="34"/>
      <c r="B92" s="35"/>
      <c r="C92" s="29" t="s">
        <v>25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>Matej Štugner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hidden="1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hidden="1" customHeight="1">
      <c r="A94" s="34"/>
      <c r="B94" s="35"/>
      <c r="C94" s="151" t="s">
        <v>112</v>
      </c>
      <c r="D94" s="152"/>
      <c r="E94" s="152"/>
      <c r="F94" s="152"/>
      <c r="G94" s="152"/>
      <c r="H94" s="152"/>
      <c r="I94" s="152"/>
      <c r="J94" s="153" t="s">
        <v>113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hidden="1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hidden="1" customHeight="1">
      <c r="A96" s="34"/>
      <c r="B96" s="35"/>
      <c r="C96" s="154" t="s">
        <v>114</v>
      </c>
      <c r="D96" s="36"/>
      <c r="E96" s="36"/>
      <c r="F96" s="36"/>
      <c r="G96" s="36"/>
      <c r="H96" s="36"/>
      <c r="I96" s="36"/>
      <c r="J96" s="88">
        <f>J127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115</v>
      </c>
    </row>
    <row r="97" spans="1:31" s="9" customFormat="1" ht="24.9" hidden="1" customHeight="1">
      <c r="B97" s="155"/>
      <c r="C97" s="156"/>
      <c r="D97" s="157" t="s">
        <v>1274</v>
      </c>
      <c r="E97" s="158"/>
      <c r="F97" s="158"/>
      <c r="G97" s="158"/>
      <c r="H97" s="158"/>
      <c r="I97" s="158"/>
      <c r="J97" s="159">
        <f>J128</f>
        <v>0</v>
      </c>
      <c r="K97" s="156"/>
      <c r="L97" s="160"/>
    </row>
    <row r="98" spans="1:31" s="10" customFormat="1" ht="19.95" hidden="1" customHeight="1">
      <c r="B98" s="161"/>
      <c r="C98" s="162"/>
      <c r="D98" s="163" t="s">
        <v>1275</v>
      </c>
      <c r="E98" s="164"/>
      <c r="F98" s="164"/>
      <c r="G98" s="164"/>
      <c r="H98" s="164"/>
      <c r="I98" s="164"/>
      <c r="J98" s="165">
        <f>J129</f>
        <v>0</v>
      </c>
      <c r="K98" s="162"/>
      <c r="L98" s="166"/>
    </row>
    <row r="99" spans="1:31" s="10" customFormat="1" ht="19.95" hidden="1" customHeight="1">
      <c r="B99" s="161"/>
      <c r="C99" s="162"/>
      <c r="D99" s="163" t="s">
        <v>1276</v>
      </c>
      <c r="E99" s="164"/>
      <c r="F99" s="164"/>
      <c r="G99" s="164"/>
      <c r="H99" s="164"/>
      <c r="I99" s="164"/>
      <c r="J99" s="165">
        <f>J145</f>
        <v>0</v>
      </c>
      <c r="K99" s="162"/>
      <c r="L99" s="166"/>
    </row>
    <row r="100" spans="1:31" s="10" customFormat="1" ht="19.95" hidden="1" customHeight="1">
      <c r="B100" s="161"/>
      <c r="C100" s="162"/>
      <c r="D100" s="163" t="s">
        <v>1277</v>
      </c>
      <c r="E100" s="164"/>
      <c r="F100" s="164"/>
      <c r="G100" s="164"/>
      <c r="H100" s="164"/>
      <c r="I100" s="164"/>
      <c r="J100" s="165">
        <f>J148</f>
        <v>0</v>
      </c>
      <c r="K100" s="162"/>
      <c r="L100" s="166"/>
    </row>
    <row r="101" spans="1:31" s="10" customFormat="1" ht="19.95" hidden="1" customHeight="1">
      <c r="B101" s="161"/>
      <c r="C101" s="162"/>
      <c r="D101" s="163" t="s">
        <v>1278</v>
      </c>
      <c r="E101" s="164"/>
      <c r="F101" s="164"/>
      <c r="G101" s="164"/>
      <c r="H101" s="164"/>
      <c r="I101" s="164"/>
      <c r="J101" s="165">
        <f>J172</f>
        <v>0</v>
      </c>
      <c r="K101" s="162"/>
      <c r="L101" s="166"/>
    </row>
    <row r="102" spans="1:31" s="9" customFormat="1" ht="24.9" hidden="1" customHeight="1">
      <c r="B102" s="155"/>
      <c r="C102" s="156"/>
      <c r="D102" s="157" t="s">
        <v>1279</v>
      </c>
      <c r="E102" s="158"/>
      <c r="F102" s="158"/>
      <c r="G102" s="158"/>
      <c r="H102" s="158"/>
      <c r="I102" s="158"/>
      <c r="J102" s="159">
        <f>J174</f>
        <v>0</v>
      </c>
      <c r="K102" s="156"/>
      <c r="L102" s="160"/>
    </row>
    <row r="103" spans="1:31" s="10" customFormat="1" ht="19.95" hidden="1" customHeight="1">
      <c r="B103" s="161"/>
      <c r="C103" s="162"/>
      <c r="D103" s="163" t="s">
        <v>1280</v>
      </c>
      <c r="E103" s="164"/>
      <c r="F103" s="164"/>
      <c r="G103" s="164"/>
      <c r="H103" s="164"/>
      <c r="I103" s="164"/>
      <c r="J103" s="165">
        <f>J175</f>
        <v>0</v>
      </c>
      <c r="K103" s="162"/>
      <c r="L103" s="166"/>
    </row>
    <row r="104" spans="1:31" s="10" customFormat="1" ht="19.95" hidden="1" customHeight="1">
      <c r="B104" s="161"/>
      <c r="C104" s="162"/>
      <c r="D104" s="163" t="s">
        <v>1281</v>
      </c>
      <c r="E104" s="164"/>
      <c r="F104" s="164"/>
      <c r="G104" s="164"/>
      <c r="H104" s="164"/>
      <c r="I104" s="164"/>
      <c r="J104" s="165">
        <f>J183</f>
        <v>0</v>
      </c>
      <c r="K104" s="162"/>
      <c r="L104" s="166"/>
    </row>
    <row r="105" spans="1:31" s="10" customFormat="1" ht="19.95" hidden="1" customHeight="1">
      <c r="B105" s="161"/>
      <c r="C105" s="162"/>
      <c r="D105" s="163" t="s">
        <v>1282</v>
      </c>
      <c r="E105" s="164"/>
      <c r="F105" s="164"/>
      <c r="G105" s="164"/>
      <c r="H105" s="164"/>
      <c r="I105" s="164"/>
      <c r="J105" s="165">
        <f>J193</f>
        <v>0</v>
      </c>
      <c r="K105" s="162"/>
      <c r="L105" s="166"/>
    </row>
    <row r="106" spans="1:31" s="10" customFormat="1" ht="19.95" hidden="1" customHeight="1">
      <c r="B106" s="161"/>
      <c r="C106" s="162"/>
      <c r="D106" s="163" t="s">
        <v>1283</v>
      </c>
      <c r="E106" s="164"/>
      <c r="F106" s="164"/>
      <c r="G106" s="164"/>
      <c r="H106" s="164"/>
      <c r="I106" s="164"/>
      <c r="J106" s="165">
        <f>J211</f>
        <v>0</v>
      </c>
      <c r="K106" s="162"/>
      <c r="L106" s="166"/>
    </row>
    <row r="107" spans="1:31" s="9" customFormat="1" ht="21.75" hidden="1" customHeight="1">
      <c r="B107" s="155"/>
      <c r="C107" s="156"/>
      <c r="D107" s="167" t="s">
        <v>138</v>
      </c>
      <c r="E107" s="156"/>
      <c r="F107" s="156"/>
      <c r="G107" s="156"/>
      <c r="H107" s="156"/>
      <c r="I107" s="156"/>
      <c r="J107" s="168">
        <f>J243</f>
        <v>0</v>
      </c>
      <c r="K107" s="156"/>
      <c r="L107" s="160"/>
    </row>
    <row r="108" spans="1:31" s="2" customFormat="1" ht="21.75" hidden="1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hidden="1" customHeight="1">
      <c r="A109" s="34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ht="10.199999999999999" hidden="1"/>
    <row r="111" spans="1:31" ht="10.199999999999999" hidden="1"/>
    <row r="112" spans="1:31" ht="10.199999999999999" hidden="1"/>
    <row r="113" spans="1:63" s="2" customFormat="1" ht="6.9" customHeight="1">
      <c r="A113" s="34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" customHeight="1">
      <c r="A114" s="34"/>
      <c r="B114" s="35"/>
      <c r="C114" s="23" t="s">
        <v>139</v>
      </c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14</v>
      </c>
      <c r="D116" s="36"/>
      <c r="E116" s="36"/>
      <c r="F116" s="36"/>
      <c r="G116" s="36"/>
      <c r="H116" s="36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316" t="str">
        <f>E7</f>
        <v>Prevádzka na spracovanie a balenie húb</v>
      </c>
      <c r="F117" s="317"/>
      <c r="G117" s="317"/>
      <c r="H117" s="317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109</v>
      </c>
      <c r="D118" s="36"/>
      <c r="E118" s="36"/>
      <c r="F118" s="36"/>
      <c r="G118" s="36"/>
      <c r="H118" s="36"/>
      <c r="I118" s="36"/>
      <c r="J118" s="36"/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65" t="str">
        <f>E9</f>
        <v>h - Zdravotechnika</v>
      </c>
      <c r="F119" s="318"/>
      <c r="G119" s="318"/>
      <c r="H119" s="318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5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18</v>
      </c>
      <c r="D121" s="36"/>
      <c r="E121" s="36"/>
      <c r="F121" s="27" t="str">
        <f>F12</f>
        <v xml:space="preserve"> </v>
      </c>
      <c r="G121" s="36"/>
      <c r="H121" s="36"/>
      <c r="I121" s="29" t="s">
        <v>20</v>
      </c>
      <c r="J121" s="70">
        <f>IF(J12="","",J12)</f>
        <v>44627</v>
      </c>
      <c r="K121" s="36"/>
      <c r="L121" s="55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5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15" customHeight="1">
      <c r="A123" s="34"/>
      <c r="B123" s="35"/>
      <c r="C123" s="29" t="s">
        <v>21</v>
      </c>
      <c r="D123" s="36"/>
      <c r="E123" s="36"/>
      <c r="F123" s="27" t="str">
        <f>E15</f>
        <v>Kupec Ján</v>
      </c>
      <c r="G123" s="36"/>
      <c r="H123" s="36"/>
      <c r="I123" s="29" t="s">
        <v>27</v>
      </c>
      <c r="J123" s="32" t="str">
        <f>E21</f>
        <v>Konstrukt Steel</v>
      </c>
      <c r="K123" s="36"/>
      <c r="L123" s="55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15" customHeight="1">
      <c r="A124" s="34"/>
      <c r="B124" s="35"/>
      <c r="C124" s="29" t="s">
        <v>25</v>
      </c>
      <c r="D124" s="36"/>
      <c r="E124" s="36"/>
      <c r="F124" s="27" t="str">
        <f>IF(E18="","",E18)</f>
        <v>Vyplň údaj</v>
      </c>
      <c r="G124" s="36"/>
      <c r="H124" s="36"/>
      <c r="I124" s="29" t="s">
        <v>31</v>
      </c>
      <c r="J124" s="32" t="str">
        <f>E24</f>
        <v>Matej Štugner</v>
      </c>
      <c r="K124" s="36"/>
      <c r="L124" s="55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5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69"/>
      <c r="B126" s="170"/>
      <c r="C126" s="171" t="s">
        <v>140</v>
      </c>
      <c r="D126" s="172" t="s">
        <v>59</v>
      </c>
      <c r="E126" s="172" t="s">
        <v>55</v>
      </c>
      <c r="F126" s="172" t="s">
        <v>56</v>
      </c>
      <c r="G126" s="172" t="s">
        <v>141</v>
      </c>
      <c r="H126" s="172" t="s">
        <v>142</v>
      </c>
      <c r="I126" s="172" t="s">
        <v>143</v>
      </c>
      <c r="J126" s="173" t="s">
        <v>113</v>
      </c>
      <c r="K126" s="174" t="s">
        <v>144</v>
      </c>
      <c r="L126" s="175"/>
      <c r="M126" s="79" t="s">
        <v>1</v>
      </c>
      <c r="N126" s="80" t="s">
        <v>38</v>
      </c>
      <c r="O126" s="80" t="s">
        <v>145</v>
      </c>
      <c r="P126" s="80" t="s">
        <v>146</v>
      </c>
      <c r="Q126" s="80" t="s">
        <v>147</v>
      </c>
      <c r="R126" s="80" t="s">
        <v>148</v>
      </c>
      <c r="S126" s="80" t="s">
        <v>149</v>
      </c>
      <c r="T126" s="81" t="s">
        <v>150</v>
      </c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</row>
    <row r="127" spans="1:63" s="2" customFormat="1" ht="22.8" customHeight="1">
      <c r="A127" s="34"/>
      <c r="B127" s="35"/>
      <c r="C127" s="86" t="s">
        <v>114</v>
      </c>
      <c r="D127" s="36"/>
      <c r="E127" s="36"/>
      <c r="F127" s="36"/>
      <c r="G127" s="36"/>
      <c r="H127" s="36"/>
      <c r="I127" s="36"/>
      <c r="J127" s="176">
        <f>BK127</f>
        <v>0</v>
      </c>
      <c r="K127" s="36"/>
      <c r="L127" s="39"/>
      <c r="M127" s="82"/>
      <c r="N127" s="177"/>
      <c r="O127" s="83"/>
      <c r="P127" s="178">
        <f>P128+P174+P243</f>
        <v>0</v>
      </c>
      <c r="Q127" s="83"/>
      <c r="R127" s="178">
        <f>R128+R174+R243</f>
        <v>0</v>
      </c>
      <c r="S127" s="83"/>
      <c r="T127" s="179">
        <f>T128+T174+T243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73</v>
      </c>
      <c r="AU127" s="17" t="s">
        <v>115</v>
      </c>
      <c r="BK127" s="180">
        <f>BK128+BK174+BK243</f>
        <v>0</v>
      </c>
    </row>
    <row r="128" spans="1:63" s="12" customFormat="1" ht="25.95" customHeight="1">
      <c r="B128" s="181"/>
      <c r="C128" s="182"/>
      <c r="D128" s="183" t="s">
        <v>73</v>
      </c>
      <c r="E128" s="184" t="s">
        <v>1284</v>
      </c>
      <c r="F128" s="184" t="s">
        <v>1285</v>
      </c>
      <c r="G128" s="182"/>
      <c r="H128" s="182"/>
      <c r="I128" s="185"/>
      <c r="J128" s="168">
        <f>BK128</f>
        <v>0</v>
      </c>
      <c r="K128" s="182"/>
      <c r="L128" s="186"/>
      <c r="M128" s="187"/>
      <c r="N128" s="188"/>
      <c r="O128" s="188"/>
      <c r="P128" s="189">
        <f>P129+P145+P148+P172</f>
        <v>0</v>
      </c>
      <c r="Q128" s="188"/>
      <c r="R128" s="189">
        <f>R129+R145+R148+R172</f>
        <v>0</v>
      </c>
      <c r="S128" s="188"/>
      <c r="T128" s="190">
        <f>T129+T145+T148+T172</f>
        <v>0</v>
      </c>
      <c r="AR128" s="191" t="s">
        <v>82</v>
      </c>
      <c r="AT128" s="192" t="s">
        <v>73</v>
      </c>
      <c r="AU128" s="192" t="s">
        <v>74</v>
      </c>
      <c r="AY128" s="191" t="s">
        <v>153</v>
      </c>
      <c r="BK128" s="193">
        <f>BK129+BK145+BK148+BK172</f>
        <v>0</v>
      </c>
    </row>
    <row r="129" spans="1:65" s="12" customFormat="1" ht="22.8" customHeight="1">
      <c r="B129" s="181"/>
      <c r="C129" s="182"/>
      <c r="D129" s="183" t="s">
        <v>73</v>
      </c>
      <c r="E129" s="194" t="s">
        <v>1286</v>
      </c>
      <c r="F129" s="194" t="s">
        <v>1287</v>
      </c>
      <c r="G129" s="182"/>
      <c r="H129" s="182"/>
      <c r="I129" s="185"/>
      <c r="J129" s="195">
        <f>BK129</f>
        <v>0</v>
      </c>
      <c r="K129" s="182"/>
      <c r="L129" s="186"/>
      <c r="M129" s="187"/>
      <c r="N129" s="188"/>
      <c r="O129" s="188"/>
      <c r="P129" s="189">
        <f>SUM(P130:P144)</f>
        <v>0</v>
      </c>
      <c r="Q129" s="188"/>
      <c r="R129" s="189">
        <f>SUM(R130:R144)</f>
        <v>0</v>
      </c>
      <c r="S129" s="188"/>
      <c r="T129" s="190">
        <f>SUM(T130:T144)</f>
        <v>0</v>
      </c>
      <c r="AR129" s="191" t="s">
        <v>82</v>
      </c>
      <c r="AT129" s="192" t="s">
        <v>73</v>
      </c>
      <c r="AU129" s="192" t="s">
        <v>82</v>
      </c>
      <c r="AY129" s="191" t="s">
        <v>153</v>
      </c>
      <c r="BK129" s="193">
        <f>SUM(BK130:BK144)</f>
        <v>0</v>
      </c>
    </row>
    <row r="130" spans="1:65" s="2" customFormat="1" ht="16.5" customHeight="1">
      <c r="A130" s="34"/>
      <c r="B130" s="35"/>
      <c r="C130" s="196" t="s">
        <v>82</v>
      </c>
      <c r="D130" s="196" t="s">
        <v>155</v>
      </c>
      <c r="E130" s="197" t="s">
        <v>1288</v>
      </c>
      <c r="F130" s="198" t="s">
        <v>1289</v>
      </c>
      <c r="G130" s="199" t="s">
        <v>882</v>
      </c>
      <c r="H130" s="200">
        <v>0.1</v>
      </c>
      <c r="I130" s="201"/>
      <c r="J130" s="200">
        <f t="shared" ref="J130:J144" si="0">ROUND(I130*H130,3)</f>
        <v>0</v>
      </c>
      <c r="K130" s="202"/>
      <c r="L130" s="39"/>
      <c r="M130" s="203" t="s">
        <v>1</v>
      </c>
      <c r="N130" s="204" t="s">
        <v>40</v>
      </c>
      <c r="O130" s="75"/>
      <c r="P130" s="205">
        <f t="shared" ref="P130:P144" si="1">O130*H130</f>
        <v>0</v>
      </c>
      <c r="Q130" s="205">
        <v>0</v>
      </c>
      <c r="R130" s="205">
        <f t="shared" ref="R130:R144" si="2">Q130*H130</f>
        <v>0</v>
      </c>
      <c r="S130" s="205">
        <v>0</v>
      </c>
      <c r="T130" s="206">
        <f t="shared" ref="T130:T144" si="3"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159</v>
      </c>
      <c r="AT130" s="207" t="s">
        <v>155</v>
      </c>
      <c r="AU130" s="207" t="s">
        <v>160</v>
      </c>
      <c r="AY130" s="17" t="s">
        <v>153</v>
      </c>
      <c r="BE130" s="208">
        <f t="shared" ref="BE130:BE144" si="4">IF(N130="základná",J130,0)</f>
        <v>0</v>
      </c>
      <c r="BF130" s="208">
        <f t="shared" ref="BF130:BF144" si="5">IF(N130="znížená",J130,0)</f>
        <v>0</v>
      </c>
      <c r="BG130" s="208">
        <f t="shared" ref="BG130:BG144" si="6">IF(N130="zákl. prenesená",J130,0)</f>
        <v>0</v>
      </c>
      <c r="BH130" s="208">
        <f t="shared" ref="BH130:BH144" si="7">IF(N130="zníž. prenesená",J130,0)</f>
        <v>0</v>
      </c>
      <c r="BI130" s="208">
        <f t="shared" ref="BI130:BI144" si="8">IF(N130="nulová",J130,0)</f>
        <v>0</v>
      </c>
      <c r="BJ130" s="17" t="s">
        <v>160</v>
      </c>
      <c r="BK130" s="209">
        <f t="shared" ref="BK130:BK144" si="9">ROUND(I130*H130,3)</f>
        <v>0</v>
      </c>
      <c r="BL130" s="17" t="s">
        <v>159</v>
      </c>
      <c r="BM130" s="207" t="s">
        <v>160</v>
      </c>
    </row>
    <row r="131" spans="1:65" s="2" customFormat="1" ht="16.5" customHeight="1">
      <c r="A131" s="34"/>
      <c r="B131" s="35"/>
      <c r="C131" s="196" t="s">
        <v>160</v>
      </c>
      <c r="D131" s="196" t="s">
        <v>155</v>
      </c>
      <c r="E131" s="197" t="s">
        <v>1290</v>
      </c>
      <c r="F131" s="198" t="s">
        <v>1291</v>
      </c>
      <c r="G131" s="199" t="s">
        <v>158</v>
      </c>
      <c r="H131" s="200">
        <v>5</v>
      </c>
      <c r="I131" s="201"/>
      <c r="J131" s="200">
        <f t="shared" si="0"/>
        <v>0</v>
      </c>
      <c r="K131" s="202"/>
      <c r="L131" s="39"/>
      <c r="M131" s="203" t="s">
        <v>1</v>
      </c>
      <c r="N131" s="204" t="s">
        <v>40</v>
      </c>
      <c r="O131" s="75"/>
      <c r="P131" s="205">
        <f t="shared" si="1"/>
        <v>0</v>
      </c>
      <c r="Q131" s="205">
        <v>0</v>
      </c>
      <c r="R131" s="205">
        <f t="shared" si="2"/>
        <v>0</v>
      </c>
      <c r="S131" s="205">
        <v>0</v>
      </c>
      <c r="T131" s="20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7" t="s">
        <v>159</v>
      </c>
      <c r="AT131" s="207" t="s">
        <v>155</v>
      </c>
      <c r="AU131" s="207" t="s">
        <v>160</v>
      </c>
      <c r="AY131" s="17" t="s">
        <v>153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7" t="s">
        <v>160</v>
      </c>
      <c r="BK131" s="209">
        <f t="shared" si="9"/>
        <v>0</v>
      </c>
      <c r="BL131" s="17" t="s">
        <v>159</v>
      </c>
      <c r="BM131" s="207" t="s">
        <v>159</v>
      </c>
    </row>
    <row r="132" spans="1:65" s="2" customFormat="1" ht="16.5" customHeight="1">
      <c r="A132" s="34"/>
      <c r="B132" s="35"/>
      <c r="C132" s="196" t="s">
        <v>168</v>
      </c>
      <c r="D132" s="196" t="s">
        <v>155</v>
      </c>
      <c r="E132" s="197" t="s">
        <v>1292</v>
      </c>
      <c r="F132" s="198" t="s">
        <v>1293</v>
      </c>
      <c r="G132" s="199" t="s">
        <v>158</v>
      </c>
      <c r="H132" s="200">
        <v>5</v>
      </c>
      <c r="I132" s="201"/>
      <c r="J132" s="200">
        <f t="shared" si="0"/>
        <v>0</v>
      </c>
      <c r="K132" s="202"/>
      <c r="L132" s="39"/>
      <c r="M132" s="203" t="s">
        <v>1</v>
      </c>
      <c r="N132" s="204" t="s">
        <v>40</v>
      </c>
      <c r="O132" s="75"/>
      <c r="P132" s="205">
        <f t="shared" si="1"/>
        <v>0</v>
      </c>
      <c r="Q132" s="205">
        <v>0</v>
      </c>
      <c r="R132" s="205">
        <f t="shared" si="2"/>
        <v>0</v>
      </c>
      <c r="S132" s="205">
        <v>0</v>
      </c>
      <c r="T132" s="206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7" t="s">
        <v>159</v>
      </c>
      <c r="AT132" s="207" t="s">
        <v>155</v>
      </c>
      <c r="AU132" s="207" t="s">
        <v>160</v>
      </c>
      <c r="AY132" s="17" t="s">
        <v>153</v>
      </c>
      <c r="BE132" s="208">
        <f t="shared" si="4"/>
        <v>0</v>
      </c>
      <c r="BF132" s="208">
        <f t="shared" si="5"/>
        <v>0</v>
      </c>
      <c r="BG132" s="208">
        <f t="shared" si="6"/>
        <v>0</v>
      </c>
      <c r="BH132" s="208">
        <f t="shared" si="7"/>
        <v>0</v>
      </c>
      <c r="BI132" s="208">
        <f t="shared" si="8"/>
        <v>0</v>
      </c>
      <c r="BJ132" s="17" t="s">
        <v>160</v>
      </c>
      <c r="BK132" s="209">
        <f t="shared" si="9"/>
        <v>0</v>
      </c>
      <c r="BL132" s="17" t="s">
        <v>159</v>
      </c>
      <c r="BM132" s="207" t="s">
        <v>187</v>
      </c>
    </row>
    <row r="133" spans="1:65" s="2" customFormat="1" ht="24.15" customHeight="1">
      <c r="A133" s="34"/>
      <c r="B133" s="35"/>
      <c r="C133" s="196" t="s">
        <v>159</v>
      </c>
      <c r="D133" s="196" t="s">
        <v>155</v>
      </c>
      <c r="E133" s="197" t="s">
        <v>1294</v>
      </c>
      <c r="F133" s="198" t="s">
        <v>1295</v>
      </c>
      <c r="G133" s="199" t="s">
        <v>158</v>
      </c>
      <c r="H133" s="200">
        <v>110</v>
      </c>
      <c r="I133" s="201"/>
      <c r="J133" s="200">
        <f t="shared" si="0"/>
        <v>0</v>
      </c>
      <c r="K133" s="202"/>
      <c r="L133" s="39"/>
      <c r="M133" s="203" t="s">
        <v>1</v>
      </c>
      <c r="N133" s="204" t="s">
        <v>40</v>
      </c>
      <c r="O133" s="75"/>
      <c r="P133" s="205">
        <f t="shared" si="1"/>
        <v>0</v>
      </c>
      <c r="Q133" s="205">
        <v>0</v>
      </c>
      <c r="R133" s="205">
        <f t="shared" si="2"/>
        <v>0</v>
      </c>
      <c r="S133" s="205">
        <v>0</v>
      </c>
      <c r="T133" s="20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7" t="s">
        <v>159</v>
      </c>
      <c r="AT133" s="207" t="s">
        <v>155</v>
      </c>
      <c r="AU133" s="207" t="s">
        <v>160</v>
      </c>
      <c r="AY133" s="17" t="s">
        <v>153</v>
      </c>
      <c r="BE133" s="208">
        <f t="shared" si="4"/>
        <v>0</v>
      </c>
      <c r="BF133" s="208">
        <f t="shared" si="5"/>
        <v>0</v>
      </c>
      <c r="BG133" s="208">
        <f t="shared" si="6"/>
        <v>0</v>
      </c>
      <c r="BH133" s="208">
        <f t="shared" si="7"/>
        <v>0</v>
      </c>
      <c r="BI133" s="208">
        <f t="shared" si="8"/>
        <v>0</v>
      </c>
      <c r="BJ133" s="17" t="s">
        <v>160</v>
      </c>
      <c r="BK133" s="209">
        <f t="shared" si="9"/>
        <v>0</v>
      </c>
      <c r="BL133" s="17" t="s">
        <v>159</v>
      </c>
      <c r="BM133" s="207" t="s">
        <v>196</v>
      </c>
    </row>
    <row r="134" spans="1:65" s="2" customFormat="1" ht="16.5" customHeight="1">
      <c r="A134" s="34"/>
      <c r="B134" s="35"/>
      <c r="C134" s="196" t="s">
        <v>183</v>
      </c>
      <c r="D134" s="196" t="s">
        <v>155</v>
      </c>
      <c r="E134" s="197" t="s">
        <v>1296</v>
      </c>
      <c r="F134" s="198" t="s">
        <v>1297</v>
      </c>
      <c r="G134" s="199" t="s">
        <v>158</v>
      </c>
      <c r="H134" s="200">
        <v>110</v>
      </c>
      <c r="I134" s="201"/>
      <c r="J134" s="200">
        <f t="shared" si="0"/>
        <v>0</v>
      </c>
      <c r="K134" s="202"/>
      <c r="L134" s="39"/>
      <c r="M134" s="203" t="s">
        <v>1</v>
      </c>
      <c r="N134" s="204" t="s">
        <v>40</v>
      </c>
      <c r="O134" s="75"/>
      <c r="P134" s="205">
        <f t="shared" si="1"/>
        <v>0</v>
      </c>
      <c r="Q134" s="205">
        <v>0</v>
      </c>
      <c r="R134" s="205">
        <f t="shared" si="2"/>
        <v>0</v>
      </c>
      <c r="S134" s="205">
        <v>0</v>
      </c>
      <c r="T134" s="20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159</v>
      </c>
      <c r="AT134" s="207" t="s">
        <v>155</v>
      </c>
      <c r="AU134" s="207" t="s">
        <v>160</v>
      </c>
      <c r="AY134" s="17" t="s">
        <v>153</v>
      </c>
      <c r="BE134" s="208">
        <f t="shared" si="4"/>
        <v>0</v>
      </c>
      <c r="BF134" s="208">
        <f t="shared" si="5"/>
        <v>0</v>
      </c>
      <c r="BG134" s="208">
        <f t="shared" si="6"/>
        <v>0</v>
      </c>
      <c r="BH134" s="208">
        <f t="shared" si="7"/>
        <v>0</v>
      </c>
      <c r="BI134" s="208">
        <f t="shared" si="8"/>
        <v>0</v>
      </c>
      <c r="BJ134" s="17" t="s">
        <v>160</v>
      </c>
      <c r="BK134" s="209">
        <f t="shared" si="9"/>
        <v>0</v>
      </c>
      <c r="BL134" s="17" t="s">
        <v>159</v>
      </c>
      <c r="BM134" s="207" t="s">
        <v>207</v>
      </c>
    </row>
    <row r="135" spans="1:65" s="2" customFormat="1" ht="24.15" customHeight="1">
      <c r="A135" s="34"/>
      <c r="B135" s="35"/>
      <c r="C135" s="196" t="s">
        <v>187</v>
      </c>
      <c r="D135" s="196" t="s">
        <v>155</v>
      </c>
      <c r="E135" s="197" t="s">
        <v>1298</v>
      </c>
      <c r="F135" s="198" t="s">
        <v>1299</v>
      </c>
      <c r="G135" s="199" t="s">
        <v>233</v>
      </c>
      <c r="H135" s="200">
        <v>300</v>
      </c>
      <c r="I135" s="201"/>
      <c r="J135" s="200">
        <f t="shared" si="0"/>
        <v>0</v>
      </c>
      <c r="K135" s="202"/>
      <c r="L135" s="39"/>
      <c r="M135" s="203" t="s">
        <v>1</v>
      </c>
      <c r="N135" s="204" t="s">
        <v>40</v>
      </c>
      <c r="O135" s="75"/>
      <c r="P135" s="205">
        <f t="shared" si="1"/>
        <v>0</v>
      </c>
      <c r="Q135" s="205">
        <v>0</v>
      </c>
      <c r="R135" s="205">
        <f t="shared" si="2"/>
        <v>0</v>
      </c>
      <c r="S135" s="205">
        <v>0</v>
      </c>
      <c r="T135" s="20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159</v>
      </c>
      <c r="AT135" s="207" t="s">
        <v>155</v>
      </c>
      <c r="AU135" s="207" t="s">
        <v>160</v>
      </c>
      <c r="AY135" s="17" t="s">
        <v>153</v>
      </c>
      <c r="BE135" s="208">
        <f t="shared" si="4"/>
        <v>0</v>
      </c>
      <c r="BF135" s="208">
        <f t="shared" si="5"/>
        <v>0</v>
      </c>
      <c r="BG135" s="208">
        <f t="shared" si="6"/>
        <v>0</v>
      </c>
      <c r="BH135" s="208">
        <f t="shared" si="7"/>
        <v>0</v>
      </c>
      <c r="BI135" s="208">
        <f t="shared" si="8"/>
        <v>0</v>
      </c>
      <c r="BJ135" s="17" t="s">
        <v>160</v>
      </c>
      <c r="BK135" s="209">
        <f t="shared" si="9"/>
        <v>0</v>
      </c>
      <c r="BL135" s="17" t="s">
        <v>159</v>
      </c>
      <c r="BM135" s="207" t="s">
        <v>218</v>
      </c>
    </row>
    <row r="136" spans="1:65" s="2" customFormat="1" ht="24.15" customHeight="1">
      <c r="A136" s="34"/>
      <c r="B136" s="35"/>
      <c r="C136" s="196" t="s">
        <v>192</v>
      </c>
      <c r="D136" s="196" t="s">
        <v>155</v>
      </c>
      <c r="E136" s="197" t="s">
        <v>1300</v>
      </c>
      <c r="F136" s="198" t="s">
        <v>1301</v>
      </c>
      <c r="G136" s="199" t="s">
        <v>233</v>
      </c>
      <c r="H136" s="200">
        <v>300</v>
      </c>
      <c r="I136" s="201"/>
      <c r="J136" s="200">
        <f t="shared" si="0"/>
        <v>0</v>
      </c>
      <c r="K136" s="202"/>
      <c r="L136" s="39"/>
      <c r="M136" s="203" t="s">
        <v>1</v>
      </c>
      <c r="N136" s="204" t="s">
        <v>40</v>
      </c>
      <c r="O136" s="75"/>
      <c r="P136" s="205">
        <f t="shared" si="1"/>
        <v>0</v>
      </c>
      <c r="Q136" s="205">
        <v>0</v>
      </c>
      <c r="R136" s="205">
        <f t="shared" si="2"/>
        <v>0</v>
      </c>
      <c r="S136" s="205">
        <v>0</v>
      </c>
      <c r="T136" s="20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159</v>
      </c>
      <c r="AT136" s="207" t="s">
        <v>155</v>
      </c>
      <c r="AU136" s="207" t="s">
        <v>160</v>
      </c>
      <c r="AY136" s="17" t="s">
        <v>153</v>
      </c>
      <c r="BE136" s="208">
        <f t="shared" si="4"/>
        <v>0</v>
      </c>
      <c r="BF136" s="208">
        <f t="shared" si="5"/>
        <v>0</v>
      </c>
      <c r="BG136" s="208">
        <f t="shared" si="6"/>
        <v>0</v>
      </c>
      <c r="BH136" s="208">
        <f t="shared" si="7"/>
        <v>0</v>
      </c>
      <c r="BI136" s="208">
        <f t="shared" si="8"/>
        <v>0</v>
      </c>
      <c r="BJ136" s="17" t="s">
        <v>160</v>
      </c>
      <c r="BK136" s="209">
        <f t="shared" si="9"/>
        <v>0</v>
      </c>
      <c r="BL136" s="17" t="s">
        <v>159</v>
      </c>
      <c r="BM136" s="207" t="s">
        <v>230</v>
      </c>
    </row>
    <row r="137" spans="1:65" s="2" customFormat="1" ht="24.15" customHeight="1">
      <c r="A137" s="34"/>
      <c r="B137" s="35"/>
      <c r="C137" s="196" t="s">
        <v>196</v>
      </c>
      <c r="D137" s="196" t="s">
        <v>155</v>
      </c>
      <c r="E137" s="197" t="s">
        <v>1302</v>
      </c>
      <c r="F137" s="198" t="s">
        <v>1303</v>
      </c>
      <c r="G137" s="199" t="s">
        <v>158</v>
      </c>
      <c r="H137" s="200">
        <v>300</v>
      </c>
      <c r="I137" s="201"/>
      <c r="J137" s="200">
        <f t="shared" si="0"/>
        <v>0</v>
      </c>
      <c r="K137" s="202"/>
      <c r="L137" s="39"/>
      <c r="M137" s="203" t="s">
        <v>1</v>
      </c>
      <c r="N137" s="204" t="s">
        <v>40</v>
      </c>
      <c r="O137" s="75"/>
      <c r="P137" s="205">
        <f t="shared" si="1"/>
        <v>0</v>
      </c>
      <c r="Q137" s="205">
        <v>0</v>
      </c>
      <c r="R137" s="205">
        <f t="shared" si="2"/>
        <v>0</v>
      </c>
      <c r="S137" s="205">
        <v>0</v>
      </c>
      <c r="T137" s="20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7" t="s">
        <v>159</v>
      </c>
      <c r="AT137" s="207" t="s">
        <v>155</v>
      </c>
      <c r="AU137" s="207" t="s">
        <v>160</v>
      </c>
      <c r="AY137" s="17" t="s">
        <v>153</v>
      </c>
      <c r="BE137" s="208">
        <f t="shared" si="4"/>
        <v>0</v>
      </c>
      <c r="BF137" s="208">
        <f t="shared" si="5"/>
        <v>0</v>
      </c>
      <c r="BG137" s="208">
        <f t="shared" si="6"/>
        <v>0</v>
      </c>
      <c r="BH137" s="208">
        <f t="shared" si="7"/>
        <v>0</v>
      </c>
      <c r="BI137" s="208">
        <f t="shared" si="8"/>
        <v>0</v>
      </c>
      <c r="BJ137" s="17" t="s">
        <v>160</v>
      </c>
      <c r="BK137" s="209">
        <f t="shared" si="9"/>
        <v>0</v>
      </c>
      <c r="BL137" s="17" t="s">
        <v>159</v>
      </c>
      <c r="BM137" s="207" t="s">
        <v>241</v>
      </c>
    </row>
    <row r="138" spans="1:65" s="2" customFormat="1" ht="24.15" customHeight="1">
      <c r="A138" s="34"/>
      <c r="B138" s="35"/>
      <c r="C138" s="196" t="s">
        <v>201</v>
      </c>
      <c r="D138" s="196" t="s">
        <v>155</v>
      </c>
      <c r="E138" s="197" t="s">
        <v>1304</v>
      </c>
      <c r="F138" s="198" t="s">
        <v>1305</v>
      </c>
      <c r="G138" s="199" t="s">
        <v>158</v>
      </c>
      <c r="H138" s="200">
        <v>300</v>
      </c>
      <c r="I138" s="201"/>
      <c r="J138" s="200">
        <f t="shared" si="0"/>
        <v>0</v>
      </c>
      <c r="K138" s="202"/>
      <c r="L138" s="39"/>
      <c r="M138" s="203" t="s">
        <v>1</v>
      </c>
      <c r="N138" s="204" t="s">
        <v>40</v>
      </c>
      <c r="O138" s="75"/>
      <c r="P138" s="205">
        <f t="shared" si="1"/>
        <v>0</v>
      </c>
      <c r="Q138" s="205">
        <v>0</v>
      </c>
      <c r="R138" s="205">
        <f t="shared" si="2"/>
        <v>0</v>
      </c>
      <c r="S138" s="205">
        <v>0</v>
      </c>
      <c r="T138" s="206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159</v>
      </c>
      <c r="AT138" s="207" t="s">
        <v>155</v>
      </c>
      <c r="AU138" s="207" t="s">
        <v>160</v>
      </c>
      <c r="AY138" s="17" t="s">
        <v>153</v>
      </c>
      <c r="BE138" s="208">
        <f t="shared" si="4"/>
        <v>0</v>
      </c>
      <c r="BF138" s="208">
        <f t="shared" si="5"/>
        <v>0</v>
      </c>
      <c r="BG138" s="208">
        <f t="shared" si="6"/>
        <v>0</v>
      </c>
      <c r="BH138" s="208">
        <f t="shared" si="7"/>
        <v>0</v>
      </c>
      <c r="BI138" s="208">
        <f t="shared" si="8"/>
        <v>0</v>
      </c>
      <c r="BJ138" s="17" t="s">
        <v>160</v>
      </c>
      <c r="BK138" s="209">
        <f t="shared" si="9"/>
        <v>0</v>
      </c>
      <c r="BL138" s="17" t="s">
        <v>159</v>
      </c>
      <c r="BM138" s="207" t="s">
        <v>251</v>
      </c>
    </row>
    <row r="139" spans="1:65" s="2" customFormat="1" ht="24.15" customHeight="1">
      <c r="A139" s="34"/>
      <c r="B139" s="35"/>
      <c r="C139" s="196" t="s">
        <v>207</v>
      </c>
      <c r="D139" s="196" t="s">
        <v>155</v>
      </c>
      <c r="E139" s="197" t="s">
        <v>1306</v>
      </c>
      <c r="F139" s="198" t="s">
        <v>1307</v>
      </c>
      <c r="G139" s="199" t="s">
        <v>158</v>
      </c>
      <c r="H139" s="200">
        <v>110</v>
      </c>
      <c r="I139" s="201"/>
      <c r="J139" s="200">
        <f t="shared" si="0"/>
        <v>0</v>
      </c>
      <c r="K139" s="202"/>
      <c r="L139" s="39"/>
      <c r="M139" s="203" t="s">
        <v>1</v>
      </c>
      <c r="N139" s="204" t="s">
        <v>40</v>
      </c>
      <c r="O139" s="75"/>
      <c r="P139" s="205">
        <f t="shared" si="1"/>
        <v>0</v>
      </c>
      <c r="Q139" s="205">
        <v>0</v>
      </c>
      <c r="R139" s="205">
        <f t="shared" si="2"/>
        <v>0</v>
      </c>
      <c r="S139" s="205">
        <v>0</v>
      </c>
      <c r="T139" s="206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159</v>
      </c>
      <c r="AT139" s="207" t="s">
        <v>155</v>
      </c>
      <c r="AU139" s="207" t="s">
        <v>160</v>
      </c>
      <c r="AY139" s="17" t="s">
        <v>153</v>
      </c>
      <c r="BE139" s="208">
        <f t="shared" si="4"/>
        <v>0</v>
      </c>
      <c r="BF139" s="208">
        <f t="shared" si="5"/>
        <v>0</v>
      </c>
      <c r="BG139" s="208">
        <f t="shared" si="6"/>
        <v>0</v>
      </c>
      <c r="BH139" s="208">
        <f t="shared" si="7"/>
        <v>0</v>
      </c>
      <c r="BI139" s="208">
        <f t="shared" si="8"/>
        <v>0</v>
      </c>
      <c r="BJ139" s="17" t="s">
        <v>160</v>
      </c>
      <c r="BK139" s="209">
        <f t="shared" si="9"/>
        <v>0</v>
      </c>
      <c r="BL139" s="17" t="s">
        <v>159</v>
      </c>
      <c r="BM139" s="207" t="s">
        <v>275</v>
      </c>
    </row>
    <row r="140" spans="1:65" s="2" customFormat="1" ht="21.75" customHeight="1">
      <c r="A140" s="34"/>
      <c r="B140" s="35"/>
      <c r="C140" s="196" t="s">
        <v>213</v>
      </c>
      <c r="D140" s="196" t="s">
        <v>155</v>
      </c>
      <c r="E140" s="197" t="s">
        <v>1308</v>
      </c>
      <c r="F140" s="198" t="s">
        <v>1309</v>
      </c>
      <c r="G140" s="199" t="s">
        <v>158</v>
      </c>
      <c r="H140" s="200">
        <v>110</v>
      </c>
      <c r="I140" s="201"/>
      <c r="J140" s="200">
        <f t="shared" si="0"/>
        <v>0</v>
      </c>
      <c r="K140" s="202"/>
      <c r="L140" s="39"/>
      <c r="M140" s="203" t="s">
        <v>1</v>
      </c>
      <c r="N140" s="204" t="s">
        <v>40</v>
      </c>
      <c r="O140" s="75"/>
      <c r="P140" s="205">
        <f t="shared" si="1"/>
        <v>0</v>
      </c>
      <c r="Q140" s="205">
        <v>0</v>
      </c>
      <c r="R140" s="205">
        <f t="shared" si="2"/>
        <v>0</v>
      </c>
      <c r="S140" s="205">
        <v>0</v>
      </c>
      <c r="T140" s="206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159</v>
      </c>
      <c r="AT140" s="207" t="s">
        <v>155</v>
      </c>
      <c r="AU140" s="207" t="s">
        <v>160</v>
      </c>
      <c r="AY140" s="17" t="s">
        <v>153</v>
      </c>
      <c r="BE140" s="208">
        <f t="shared" si="4"/>
        <v>0</v>
      </c>
      <c r="BF140" s="208">
        <f t="shared" si="5"/>
        <v>0</v>
      </c>
      <c r="BG140" s="208">
        <f t="shared" si="6"/>
        <v>0</v>
      </c>
      <c r="BH140" s="208">
        <f t="shared" si="7"/>
        <v>0</v>
      </c>
      <c r="BI140" s="208">
        <f t="shared" si="8"/>
        <v>0</v>
      </c>
      <c r="BJ140" s="17" t="s">
        <v>160</v>
      </c>
      <c r="BK140" s="209">
        <f t="shared" si="9"/>
        <v>0</v>
      </c>
      <c r="BL140" s="17" t="s">
        <v>159</v>
      </c>
      <c r="BM140" s="207" t="s">
        <v>297</v>
      </c>
    </row>
    <row r="141" spans="1:65" s="2" customFormat="1" ht="16.5" customHeight="1">
      <c r="A141" s="34"/>
      <c r="B141" s="35"/>
      <c r="C141" s="196" t="s">
        <v>218</v>
      </c>
      <c r="D141" s="196" t="s">
        <v>155</v>
      </c>
      <c r="E141" s="197" t="s">
        <v>1310</v>
      </c>
      <c r="F141" s="198" t="s">
        <v>1311</v>
      </c>
      <c r="G141" s="199" t="s">
        <v>158</v>
      </c>
      <c r="H141" s="200">
        <v>10</v>
      </c>
      <c r="I141" s="201"/>
      <c r="J141" s="200">
        <f t="shared" si="0"/>
        <v>0</v>
      </c>
      <c r="K141" s="202"/>
      <c r="L141" s="39"/>
      <c r="M141" s="203" t="s">
        <v>1</v>
      </c>
      <c r="N141" s="204" t="s">
        <v>40</v>
      </c>
      <c r="O141" s="75"/>
      <c r="P141" s="205">
        <f t="shared" si="1"/>
        <v>0</v>
      </c>
      <c r="Q141" s="205">
        <v>0</v>
      </c>
      <c r="R141" s="205">
        <f t="shared" si="2"/>
        <v>0</v>
      </c>
      <c r="S141" s="205">
        <v>0</v>
      </c>
      <c r="T141" s="206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159</v>
      </c>
      <c r="AT141" s="207" t="s">
        <v>155</v>
      </c>
      <c r="AU141" s="207" t="s">
        <v>160</v>
      </c>
      <c r="AY141" s="17" t="s">
        <v>153</v>
      </c>
      <c r="BE141" s="208">
        <f t="shared" si="4"/>
        <v>0</v>
      </c>
      <c r="BF141" s="208">
        <f t="shared" si="5"/>
        <v>0</v>
      </c>
      <c r="BG141" s="208">
        <f t="shared" si="6"/>
        <v>0</v>
      </c>
      <c r="BH141" s="208">
        <f t="shared" si="7"/>
        <v>0</v>
      </c>
      <c r="BI141" s="208">
        <f t="shared" si="8"/>
        <v>0</v>
      </c>
      <c r="BJ141" s="17" t="s">
        <v>160</v>
      </c>
      <c r="BK141" s="209">
        <f t="shared" si="9"/>
        <v>0</v>
      </c>
      <c r="BL141" s="17" t="s">
        <v>159</v>
      </c>
      <c r="BM141" s="207" t="s">
        <v>311</v>
      </c>
    </row>
    <row r="142" spans="1:65" s="2" customFormat="1" ht="16.5" customHeight="1">
      <c r="A142" s="34"/>
      <c r="B142" s="35"/>
      <c r="C142" s="243" t="s">
        <v>224</v>
      </c>
      <c r="D142" s="243" t="s">
        <v>208</v>
      </c>
      <c r="E142" s="244" t="s">
        <v>1312</v>
      </c>
      <c r="F142" s="245" t="s">
        <v>1313</v>
      </c>
      <c r="G142" s="246" t="s">
        <v>158</v>
      </c>
      <c r="H142" s="247">
        <v>30</v>
      </c>
      <c r="I142" s="248"/>
      <c r="J142" s="247">
        <f t="shared" si="0"/>
        <v>0</v>
      </c>
      <c r="K142" s="249"/>
      <c r="L142" s="250"/>
      <c r="M142" s="251" t="s">
        <v>1</v>
      </c>
      <c r="N142" s="252" t="s">
        <v>40</v>
      </c>
      <c r="O142" s="75"/>
      <c r="P142" s="205">
        <f t="shared" si="1"/>
        <v>0</v>
      </c>
      <c r="Q142" s="205">
        <v>0</v>
      </c>
      <c r="R142" s="205">
        <f t="shared" si="2"/>
        <v>0</v>
      </c>
      <c r="S142" s="205">
        <v>0</v>
      </c>
      <c r="T142" s="206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196</v>
      </c>
      <c r="AT142" s="207" t="s">
        <v>208</v>
      </c>
      <c r="AU142" s="207" t="s">
        <v>160</v>
      </c>
      <c r="AY142" s="17" t="s">
        <v>153</v>
      </c>
      <c r="BE142" s="208">
        <f t="shared" si="4"/>
        <v>0</v>
      </c>
      <c r="BF142" s="208">
        <f t="shared" si="5"/>
        <v>0</v>
      </c>
      <c r="BG142" s="208">
        <f t="shared" si="6"/>
        <v>0</v>
      </c>
      <c r="BH142" s="208">
        <f t="shared" si="7"/>
        <v>0</v>
      </c>
      <c r="BI142" s="208">
        <f t="shared" si="8"/>
        <v>0</v>
      </c>
      <c r="BJ142" s="17" t="s">
        <v>160</v>
      </c>
      <c r="BK142" s="209">
        <f t="shared" si="9"/>
        <v>0</v>
      </c>
      <c r="BL142" s="17" t="s">
        <v>159</v>
      </c>
      <c r="BM142" s="207" t="s">
        <v>327</v>
      </c>
    </row>
    <row r="143" spans="1:65" s="2" customFormat="1" ht="16.5" customHeight="1">
      <c r="A143" s="34"/>
      <c r="B143" s="35"/>
      <c r="C143" s="196" t="s">
        <v>230</v>
      </c>
      <c r="D143" s="196" t="s">
        <v>155</v>
      </c>
      <c r="E143" s="197" t="s">
        <v>1314</v>
      </c>
      <c r="F143" s="198" t="s">
        <v>1315</v>
      </c>
      <c r="G143" s="199" t="s">
        <v>158</v>
      </c>
      <c r="H143" s="200">
        <v>30</v>
      </c>
      <c r="I143" s="201"/>
      <c r="J143" s="200">
        <f t="shared" si="0"/>
        <v>0</v>
      </c>
      <c r="K143" s="202"/>
      <c r="L143" s="39"/>
      <c r="M143" s="203" t="s">
        <v>1</v>
      </c>
      <c r="N143" s="204" t="s">
        <v>40</v>
      </c>
      <c r="O143" s="75"/>
      <c r="P143" s="205">
        <f t="shared" si="1"/>
        <v>0</v>
      </c>
      <c r="Q143" s="205">
        <v>0</v>
      </c>
      <c r="R143" s="205">
        <f t="shared" si="2"/>
        <v>0</v>
      </c>
      <c r="S143" s="205">
        <v>0</v>
      </c>
      <c r="T143" s="206">
        <f t="shared" si="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159</v>
      </c>
      <c r="AT143" s="207" t="s">
        <v>155</v>
      </c>
      <c r="AU143" s="207" t="s">
        <v>160</v>
      </c>
      <c r="AY143" s="17" t="s">
        <v>153</v>
      </c>
      <c r="BE143" s="208">
        <f t="shared" si="4"/>
        <v>0</v>
      </c>
      <c r="BF143" s="208">
        <f t="shared" si="5"/>
        <v>0</v>
      </c>
      <c r="BG143" s="208">
        <f t="shared" si="6"/>
        <v>0</v>
      </c>
      <c r="BH143" s="208">
        <f t="shared" si="7"/>
        <v>0</v>
      </c>
      <c r="BI143" s="208">
        <f t="shared" si="8"/>
        <v>0</v>
      </c>
      <c r="BJ143" s="17" t="s">
        <v>160</v>
      </c>
      <c r="BK143" s="209">
        <f t="shared" si="9"/>
        <v>0</v>
      </c>
      <c r="BL143" s="17" t="s">
        <v>159</v>
      </c>
      <c r="BM143" s="207" t="s">
        <v>337</v>
      </c>
    </row>
    <row r="144" spans="1:65" s="2" customFormat="1" ht="16.5" customHeight="1">
      <c r="A144" s="34"/>
      <c r="B144" s="35"/>
      <c r="C144" s="196" t="s">
        <v>237</v>
      </c>
      <c r="D144" s="196" t="s">
        <v>155</v>
      </c>
      <c r="E144" s="197" t="s">
        <v>1316</v>
      </c>
      <c r="F144" s="198" t="s">
        <v>1317</v>
      </c>
      <c r="G144" s="199" t="s">
        <v>158</v>
      </c>
      <c r="H144" s="200">
        <v>2</v>
      </c>
      <c r="I144" s="201"/>
      <c r="J144" s="200">
        <f t="shared" si="0"/>
        <v>0</v>
      </c>
      <c r="K144" s="202"/>
      <c r="L144" s="39"/>
      <c r="M144" s="203" t="s">
        <v>1</v>
      </c>
      <c r="N144" s="204" t="s">
        <v>40</v>
      </c>
      <c r="O144" s="75"/>
      <c r="P144" s="205">
        <f t="shared" si="1"/>
        <v>0</v>
      </c>
      <c r="Q144" s="205">
        <v>0</v>
      </c>
      <c r="R144" s="205">
        <f t="shared" si="2"/>
        <v>0</v>
      </c>
      <c r="S144" s="205">
        <v>0</v>
      </c>
      <c r="T144" s="206">
        <f t="shared" si="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159</v>
      </c>
      <c r="AT144" s="207" t="s">
        <v>155</v>
      </c>
      <c r="AU144" s="207" t="s">
        <v>160</v>
      </c>
      <c r="AY144" s="17" t="s">
        <v>153</v>
      </c>
      <c r="BE144" s="208">
        <f t="shared" si="4"/>
        <v>0</v>
      </c>
      <c r="BF144" s="208">
        <f t="shared" si="5"/>
        <v>0</v>
      </c>
      <c r="BG144" s="208">
        <f t="shared" si="6"/>
        <v>0</v>
      </c>
      <c r="BH144" s="208">
        <f t="shared" si="7"/>
        <v>0</v>
      </c>
      <c r="BI144" s="208">
        <f t="shared" si="8"/>
        <v>0</v>
      </c>
      <c r="BJ144" s="17" t="s">
        <v>160</v>
      </c>
      <c r="BK144" s="209">
        <f t="shared" si="9"/>
        <v>0</v>
      </c>
      <c r="BL144" s="17" t="s">
        <v>159</v>
      </c>
      <c r="BM144" s="207" t="s">
        <v>334</v>
      </c>
    </row>
    <row r="145" spans="1:65" s="12" customFormat="1" ht="22.8" customHeight="1">
      <c r="B145" s="181"/>
      <c r="C145" s="182"/>
      <c r="D145" s="183" t="s">
        <v>73</v>
      </c>
      <c r="E145" s="194" t="s">
        <v>1318</v>
      </c>
      <c r="F145" s="194" t="s">
        <v>1319</v>
      </c>
      <c r="G145" s="182"/>
      <c r="H145" s="182"/>
      <c r="I145" s="185"/>
      <c r="J145" s="195">
        <f>BK145</f>
        <v>0</v>
      </c>
      <c r="K145" s="182"/>
      <c r="L145" s="186"/>
      <c r="M145" s="187"/>
      <c r="N145" s="188"/>
      <c r="O145" s="188"/>
      <c r="P145" s="189">
        <f>SUM(P146:P147)</f>
        <v>0</v>
      </c>
      <c r="Q145" s="188"/>
      <c r="R145" s="189">
        <f>SUM(R146:R147)</f>
        <v>0</v>
      </c>
      <c r="S145" s="188"/>
      <c r="T145" s="190">
        <f>SUM(T146:T147)</f>
        <v>0</v>
      </c>
      <c r="AR145" s="191" t="s">
        <v>82</v>
      </c>
      <c r="AT145" s="192" t="s">
        <v>73</v>
      </c>
      <c r="AU145" s="192" t="s">
        <v>82</v>
      </c>
      <c r="AY145" s="191" t="s">
        <v>153</v>
      </c>
      <c r="BK145" s="193">
        <f>SUM(BK146:BK147)</f>
        <v>0</v>
      </c>
    </row>
    <row r="146" spans="1:65" s="2" customFormat="1" ht="24.15" customHeight="1">
      <c r="A146" s="34"/>
      <c r="B146" s="35"/>
      <c r="C146" s="196" t="s">
        <v>241</v>
      </c>
      <c r="D146" s="196" t="s">
        <v>155</v>
      </c>
      <c r="E146" s="197" t="s">
        <v>1320</v>
      </c>
      <c r="F146" s="198" t="s">
        <v>1321</v>
      </c>
      <c r="G146" s="199" t="s">
        <v>158</v>
      </c>
      <c r="H146" s="200">
        <v>6</v>
      </c>
      <c r="I146" s="201"/>
      <c r="J146" s="200">
        <f>ROUND(I146*H146,3)</f>
        <v>0</v>
      </c>
      <c r="K146" s="202"/>
      <c r="L146" s="39"/>
      <c r="M146" s="203" t="s">
        <v>1</v>
      </c>
      <c r="N146" s="204" t="s">
        <v>40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159</v>
      </c>
      <c r="AT146" s="207" t="s">
        <v>155</v>
      </c>
      <c r="AU146" s="207" t="s">
        <v>160</v>
      </c>
      <c r="AY146" s="17" t="s">
        <v>153</v>
      </c>
      <c r="BE146" s="208">
        <f>IF(N146="základná",J146,0)</f>
        <v>0</v>
      </c>
      <c r="BF146" s="208">
        <f>IF(N146="znížená",J146,0)</f>
        <v>0</v>
      </c>
      <c r="BG146" s="208">
        <f>IF(N146="zákl. prenesená",J146,0)</f>
        <v>0</v>
      </c>
      <c r="BH146" s="208">
        <f>IF(N146="zníž. prenesená",J146,0)</f>
        <v>0</v>
      </c>
      <c r="BI146" s="208">
        <f>IF(N146="nulová",J146,0)</f>
        <v>0</v>
      </c>
      <c r="BJ146" s="17" t="s">
        <v>160</v>
      </c>
      <c r="BK146" s="209">
        <f>ROUND(I146*H146,3)</f>
        <v>0</v>
      </c>
      <c r="BL146" s="17" t="s">
        <v>159</v>
      </c>
      <c r="BM146" s="207" t="s">
        <v>356</v>
      </c>
    </row>
    <row r="147" spans="1:65" s="2" customFormat="1" ht="16.5" customHeight="1">
      <c r="A147" s="34"/>
      <c r="B147" s="35"/>
      <c r="C147" s="196" t="s">
        <v>246</v>
      </c>
      <c r="D147" s="196" t="s">
        <v>155</v>
      </c>
      <c r="E147" s="197" t="s">
        <v>1322</v>
      </c>
      <c r="F147" s="198" t="s">
        <v>1323</v>
      </c>
      <c r="G147" s="199" t="s">
        <v>158</v>
      </c>
      <c r="H147" s="200">
        <v>2</v>
      </c>
      <c r="I147" s="201"/>
      <c r="J147" s="200">
        <f>ROUND(I147*H147,3)</f>
        <v>0</v>
      </c>
      <c r="K147" s="202"/>
      <c r="L147" s="39"/>
      <c r="M147" s="203" t="s">
        <v>1</v>
      </c>
      <c r="N147" s="204" t="s">
        <v>40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159</v>
      </c>
      <c r="AT147" s="207" t="s">
        <v>155</v>
      </c>
      <c r="AU147" s="207" t="s">
        <v>160</v>
      </c>
      <c r="AY147" s="17" t="s">
        <v>153</v>
      </c>
      <c r="BE147" s="208">
        <f>IF(N147="základná",J147,0)</f>
        <v>0</v>
      </c>
      <c r="BF147" s="208">
        <f>IF(N147="znížená",J147,0)</f>
        <v>0</v>
      </c>
      <c r="BG147" s="208">
        <f>IF(N147="zákl. prenesená",J147,0)</f>
        <v>0</v>
      </c>
      <c r="BH147" s="208">
        <f>IF(N147="zníž. prenesená",J147,0)</f>
        <v>0</v>
      </c>
      <c r="BI147" s="208">
        <f>IF(N147="nulová",J147,0)</f>
        <v>0</v>
      </c>
      <c r="BJ147" s="17" t="s">
        <v>160</v>
      </c>
      <c r="BK147" s="209">
        <f>ROUND(I147*H147,3)</f>
        <v>0</v>
      </c>
      <c r="BL147" s="17" t="s">
        <v>159</v>
      </c>
      <c r="BM147" s="207" t="s">
        <v>368</v>
      </c>
    </row>
    <row r="148" spans="1:65" s="12" customFormat="1" ht="22.8" customHeight="1">
      <c r="B148" s="181"/>
      <c r="C148" s="182"/>
      <c r="D148" s="183" t="s">
        <v>73</v>
      </c>
      <c r="E148" s="194" t="s">
        <v>1324</v>
      </c>
      <c r="F148" s="194" t="s">
        <v>1325</v>
      </c>
      <c r="G148" s="182"/>
      <c r="H148" s="182"/>
      <c r="I148" s="185"/>
      <c r="J148" s="195">
        <f>BK148</f>
        <v>0</v>
      </c>
      <c r="K148" s="182"/>
      <c r="L148" s="186"/>
      <c r="M148" s="187"/>
      <c r="N148" s="188"/>
      <c r="O148" s="188"/>
      <c r="P148" s="189">
        <f>SUM(P149:P171)</f>
        <v>0</v>
      </c>
      <c r="Q148" s="188"/>
      <c r="R148" s="189">
        <f>SUM(R149:R171)</f>
        <v>0</v>
      </c>
      <c r="S148" s="188"/>
      <c r="T148" s="190">
        <f>SUM(T149:T171)</f>
        <v>0</v>
      </c>
      <c r="AR148" s="191" t="s">
        <v>82</v>
      </c>
      <c r="AT148" s="192" t="s">
        <v>73</v>
      </c>
      <c r="AU148" s="192" t="s">
        <v>82</v>
      </c>
      <c r="AY148" s="191" t="s">
        <v>153</v>
      </c>
      <c r="BK148" s="193">
        <f>SUM(BK149:BK171)</f>
        <v>0</v>
      </c>
    </row>
    <row r="149" spans="1:65" s="2" customFormat="1" ht="24.15" customHeight="1">
      <c r="A149" s="34"/>
      <c r="B149" s="35"/>
      <c r="C149" s="196" t="s">
        <v>251</v>
      </c>
      <c r="D149" s="196" t="s">
        <v>155</v>
      </c>
      <c r="E149" s="197" t="s">
        <v>1326</v>
      </c>
      <c r="F149" s="198" t="s">
        <v>1327</v>
      </c>
      <c r="G149" s="199" t="s">
        <v>308</v>
      </c>
      <c r="H149" s="200">
        <v>170</v>
      </c>
      <c r="I149" s="201"/>
      <c r="J149" s="200">
        <f t="shared" ref="J149:J171" si="10">ROUND(I149*H149,3)</f>
        <v>0</v>
      </c>
      <c r="K149" s="202"/>
      <c r="L149" s="39"/>
      <c r="M149" s="203" t="s">
        <v>1</v>
      </c>
      <c r="N149" s="204" t="s">
        <v>40</v>
      </c>
      <c r="O149" s="75"/>
      <c r="P149" s="205">
        <f t="shared" ref="P149:P171" si="11">O149*H149</f>
        <v>0</v>
      </c>
      <c r="Q149" s="205">
        <v>0</v>
      </c>
      <c r="R149" s="205">
        <f t="shared" ref="R149:R171" si="12">Q149*H149</f>
        <v>0</v>
      </c>
      <c r="S149" s="205">
        <v>0</v>
      </c>
      <c r="T149" s="206">
        <f t="shared" ref="T149:T171" si="13"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159</v>
      </c>
      <c r="AT149" s="207" t="s">
        <v>155</v>
      </c>
      <c r="AU149" s="207" t="s">
        <v>160</v>
      </c>
      <c r="AY149" s="17" t="s">
        <v>153</v>
      </c>
      <c r="BE149" s="208">
        <f t="shared" ref="BE149:BE171" si="14">IF(N149="základná",J149,0)</f>
        <v>0</v>
      </c>
      <c r="BF149" s="208">
        <f t="shared" ref="BF149:BF171" si="15">IF(N149="znížená",J149,0)</f>
        <v>0</v>
      </c>
      <c r="BG149" s="208">
        <f t="shared" ref="BG149:BG171" si="16">IF(N149="zákl. prenesená",J149,0)</f>
        <v>0</v>
      </c>
      <c r="BH149" s="208">
        <f t="shared" ref="BH149:BH171" si="17">IF(N149="zníž. prenesená",J149,0)</f>
        <v>0</v>
      </c>
      <c r="BI149" s="208">
        <f t="shared" ref="BI149:BI171" si="18">IF(N149="nulová",J149,0)</f>
        <v>0</v>
      </c>
      <c r="BJ149" s="17" t="s">
        <v>160</v>
      </c>
      <c r="BK149" s="209">
        <f t="shared" ref="BK149:BK171" si="19">ROUND(I149*H149,3)</f>
        <v>0</v>
      </c>
      <c r="BL149" s="17" t="s">
        <v>159</v>
      </c>
      <c r="BM149" s="207" t="s">
        <v>377</v>
      </c>
    </row>
    <row r="150" spans="1:65" s="2" customFormat="1" ht="16.5" customHeight="1">
      <c r="A150" s="34"/>
      <c r="B150" s="35"/>
      <c r="C150" s="243" t="s">
        <v>259</v>
      </c>
      <c r="D150" s="243" t="s">
        <v>208</v>
      </c>
      <c r="E150" s="244" t="s">
        <v>1328</v>
      </c>
      <c r="F150" s="245" t="s">
        <v>1329</v>
      </c>
      <c r="G150" s="246" t="s">
        <v>308</v>
      </c>
      <c r="H150" s="247">
        <v>170</v>
      </c>
      <c r="I150" s="248"/>
      <c r="J150" s="247">
        <f t="shared" si="10"/>
        <v>0</v>
      </c>
      <c r="K150" s="249"/>
      <c r="L150" s="250"/>
      <c r="M150" s="251" t="s">
        <v>1</v>
      </c>
      <c r="N150" s="252" t="s">
        <v>40</v>
      </c>
      <c r="O150" s="75"/>
      <c r="P150" s="205">
        <f t="shared" si="11"/>
        <v>0</v>
      </c>
      <c r="Q150" s="205">
        <v>0</v>
      </c>
      <c r="R150" s="205">
        <f t="shared" si="12"/>
        <v>0</v>
      </c>
      <c r="S150" s="205">
        <v>0</v>
      </c>
      <c r="T150" s="206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7" t="s">
        <v>196</v>
      </c>
      <c r="AT150" s="207" t="s">
        <v>208</v>
      </c>
      <c r="AU150" s="207" t="s">
        <v>160</v>
      </c>
      <c r="AY150" s="17" t="s">
        <v>153</v>
      </c>
      <c r="BE150" s="208">
        <f t="shared" si="14"/>
        <v>0</v>
      </c>
      <c r="BF150" s="208">
        <f t="shared" si="15"/>
        <v>0</v>
      </c>
      <c r="BG150" s="208">
        <f t="shared" si="16"/>
        <v>0</v>
      </c>
      <c r="BH150" s="208">
        <f t="shared" si="17"/>
        <v>0</v>
      </c>
      <c r="BI150" s="208">
        <f t="shared" si="18"/>
        <v>0</v>
      </c>
      <c r="BJ150" s="17" t="s">
        <v>160</v>
      </c>
      <c r="BK150" s="209">
        <f t="shared" si="19"/>
        <v>0</v>
      </c>
      <c r="BL150" s="17" t="s">
        <v>159</v>
      </c>
      <c r="BM150" s="207" t="s">
        <v>386</v>
      </c>
    </row>
    <row r="151" spans="1:65" s="2" customFormat="1" ht="24.15" customHeight="1">
      <c r="A151" s="34"/>
      <c r="B151" s="35"/>
      <c r="C151" s="196" t="s">
        <v>7</v>
      </c>
      <c r="D151" s="196" t="s">
        <v>155</v>
      </c>
      <c r="E151" s="197" t="s">
        <v>1330</v>
      </c>
      <c r="F151" s="198" t="s">
        <v>1331</v>
      </c>
      <c r="G151" s="199" t="s">
        <v>308</v>
      </c>
      <c r="H151" s="200">
        <v>150</v>
      </c>
      <c r="I151" s="201"/>
      <c r="J151" s="200">
        <f t="shared" si="10"/>
        <v>0</v>
      </c>
      <c r="K151" s="202"/>
      <c r="L151" s="39"/>
      <c r="M151" s="203" t="s">
        <v>1</v>
      </c>
      <c r="N151" s="204" t="s">
        <v>40</v>
      </c>
      <c r="O151" s="75"/>
      <c r="P151" s="205">
        <f t="shared" si="11"/>
        <v>0</v>
      </c>
      <c r="Q151" s="205">
        <v>0</v>
      </c>
      <c r="R151" s="205">
        <f t="shared" si="12"/>
        <v>0</v>
      </c>
      <c r="S151" s="205">
        <v>0</v>
      </c>
      <c r="T151" s="206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7" t="s">
        <v>159</v>
      </c>
      <c r="AT151" s="207" t="s">
        <v>155</v>
      </c>
      <c r="AU151" s="207" t="s">
        <v>160</v>
      </c>
      <c r="AY151" s="17" t="s">
        <v>153</v>
      </c>
      <c r="BE151" s="208">
        <f t="shared" si="14"/>
        <v>0</v>
      </c>
      <c r="BF151" s="208">
        <f t="shared" si="15"/>
        <v>0</v>
      </c>
      <c r="BG151" s="208">
        <f t="shared" si="16"/>
        <v>0</v>
      </c>
      <c r="BH151" s="208">
        <f t="shared" si="17"/>
        <v>0</v>
      </c>
      <c r="BI151" s="208">
        <f t="shared" si="18"/>
        <v>0</v>
      </c>
      <c r="BJ151" s="17" t="s">
        <v>160</v>
      </c>
      <c r="BK151" s="209">
        <f t="shared" si="19"/>
        <v>0</v>
      </c>
      <c r="BL151" s="17" t="s">
        <v>159</v>
      </c>
      <c r="BM151" s="207" t="s">
        <v>397</v>
      </c>
    </row>
    <row r="152" spans="1:65" s="2" customFormat="1" ht="21.75" customHeight="1">
      <c r="A152" s="34"/>
      <c r="B152" s="35"/>
      <c r="C152" s="243" t="s">
        <v>269</v>
      </c>
      <c r="D152" s="243" t="s">
        <v>208</v>
      </c>
      <c r="E152" s="244" t="s">
        <v>1332</v>
      </c>
      <c r="F152" s="245" t="s">
        <v>1333</v>
      </c>
      <c r="G152" s="246" t="s">
        <v>1334</v>
      </c>
      <c r="H152" s="247">
        <v>32</v>
      </c>
      <c r="I152" s="248"/>
      <c r="J152" s="247">
        <f t="shared" si="10"/>
        <v>0</v>
      </c>
      <c r="K152" s="249"/>
      <c r="L152" s="250"/>
      <c r="M152" s="251" t="s">
        <v>1</v>
      </c>
      <c r="N152" s="252" t="s">
        <v>40</v>
      </c>
      <c r="O152" s="75"/>
      <c r="P152" s="205">
        <f t="shared" si="11"/>
        <v>0</v>
      </c>
      <c r="Q152" s="205">
        <v>0</v>
      </c>
      <c r="R152" s="205">
        <f t="shared" si="12"/>
        <v>0</v>
      </c>
      <c r="S152" s="205">
        <v>0</v>
      </c>
      <c r="T152" s="206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7" t="s">
        <v>196</v>
      </c>
      <c r="AT152" s="207" t="s">
        <v>208</v>
      </c>
      <c r="AU152" s="207" t="s">
        <v>160</v>
      </c>
      <c r="AY152" s="17" t="s">
        <v>153</v>
      </c>
      <c r="BE152" s="208">
        <f t="shared" si="14"/>
        <v>0</v>
      </c>
      <c r="BF152" s="208">
        <f t="shared" si="15"/>
        <v>0</v>
      </c>
      <c r="BG152" s="208">
        <f t="shared" si="16"/>
        <v>0</v>
      </c>
      <c r="BH152" s="208">
        <f t="shared" si="17"/>
        <v>0</v>
      </c>
      <c r="BI152" s="208">
        <f t="shared" si="18"/>
        <v>0</v>
      </c>
      <c r="BJ152" s="17" t="s">
        <v>160</v>
      </c>
      <c r="BK152" s="209">
        <f t="shared" si="19"/>
        <v>0</v>
      </c>
      <c r="BL152" s="17" t="s">
        <v>159</v>
      </c>
      <c r="BM152" s="207" t="s">
        <v>405</v>
      </c>
    </row>
    <row r="153" spans="1:65" s="2" customFormat="1" ht="24.15" customHeight="1">
      <c r="A153" s="34"/>
      <c r="B153" s="35"/>
      <c r="C153" s="196" t="s">
        <v>275</v>
      </c>
      <c r="D153" s="196" t="s">
        <v>155</v>
      </c>
      <c r="E153" s="197" t="s">
        <v>1335</v>
      </c>
      <c r="F153" s="198" t="s">
        <v>1336</v>
      </c>
      <c r="G153" s="199" t="s">
        <v>1334</v>
      </c>
      <c r="H153" s="200">
        <v>25</v>
      </c>
      <c r="I153" s="201"/>
      <c r="J153" s="200">
        <f t="shared" si="10"/>
        <v>0</v>
      </c>
      <c r="K153" s="202"/>
      <c r="L153" s="39"/>
      <c r="M153" s="203" t="s">
        <v>1</v>
      </c>
      <c r="N153" s="204" t="s">
        <v>40</v>
      </c>
      <c r="O153" s="75"/>
      <c r="P153" s="205">
        <f t="shared" si="11"/>
        <v>0</v>
      </c>
      <c r="Q153" s="205">
        <v>0</v>
      </c>
      <c r="R153" s="205">
        <f t="shared" si="12"/>
        <v>0</v>
      </c>
      <c r="S153" s="205">
        <v>0</v>
      </c>
      <c r="T153" s="206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7" t="s">
        <v>159</v>
      </c>
      <c r="AT153" s="207" t="s">
        <v>155</v>
      </c>
      <c r="AU153" s="207" t="s">
        <v>160</v>
      </c>
      <c r="AY153" s="17" t="s">
        <v>153</v>
      </c>
      <c r="BE153" s="208">
        <f t="shared" si="14"/>
        <v>0</v>
      </c>
      <c r="BF153" s="208">
        <f t="shared" si="15"/>
        <v>0</v>
      </c>
      <c r="BG153" s="208">
        <f t="shared" si="16"/>
        <v>0</v>
      </c>
      <c r="BH153" s="208">
        <f t="shared" si="17"/>
        <v>0</v>
      </c>
      <c r="BI153" s="208">
        <f t="shared" si="18"/>
        <v>0</v>
      </c>
      <c r="BJ153" s="17" t="s">
        <v>160</v>
      </c>
      <c r="BK153" s="209">
        <f t="shared" si="19"/>
        <v>0</v>
      </c>
      <c r="BL153" s="17" t="s">
        <v>159</v>
      </c>
      <c r="BM153" s="207" t="s">
        <v>413</v>
      </c>
    </row>
    <row r="154" spans="1:65" s="2" customFormat="1" ht="16.5" customHeight="1">
      <c r="A154" s="34"/>
      <c r="B154" s="35"/>
      <c r="C154" s="243" t="s">
        <v>291</v>
      </c>
      <c r="D154" s="243" t="s">
        <v>208</v>
      </c>
      <c r="E154" s="244" t="s">
        <v>1337</v>
      </c>
      <c r="F154" s="245" t="s">
        <v>1338</v>
      </c>
      <c r="G154" s="246" t="s">
        <v>1334</v>
      </c>
      <c r="H154" s="247">
        <v>18</v>
      </c>
      <c r="I154" s="248"/>
      <c r="J154" s="247">
        <f t="shared" si="10"/>
        <v>0</v>
      </c>
      <c r="K154" s="249"/>
      <c r="L154" s="250"/>
      <c r="M154" s="251" t="s">
        <v>1</v>
      </c>
      <c r="N154" s="252" t="s">
        <v>40</v>
      </c>
      <c r="O154" s="75"/>
      <c r="P154" s="205">
        <f t="shared" si="11"/>
        <v>0</v>
      </c>
      <c r="Q154" s="205">
        <v>0</v>
      </c>
      <c r="R154" s="205">
        <f t="shared" si="12"/>
        <v>0</v>
      </c>
      <c r="S154" s="205">
        <v>0</v>
      </c>
      <c r="T154" s="206">
        <f t="shared" si="1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7" t="s">
        <v>196</v>
      </c>
      <c r="AT154" s="207" t="s">
        <v>208</v>
      </c>
      <c r="AU154" s="207" t="s">
        <v>160</v>
      </c>
      <c r="AY154" s="17" t="s">
        <v>153</v>
      </c>
      <c r="BE154" s="208">
        <f t="shared" si="14"/>
        <v>0</v>
      </c>
      <c r="BF154" s="208">
        <f t="shared" si="15"/>
        <v>0</v>
      </c>
      <c r="BG154" s="208">
        <f t="shared" si="16"/>
        <v>0</v>
      </c>
      <c r="BH154" s="208">
        <f t="shared" si="17"/>
        <v>0</v>
      </c>
      <c r="BI154" s="208">
        <f t="shared" si="18"/>
        <v>0</v>
      </c>
      <c r="BJ154" s="17" t="s">
        <v>160</v>
      </c>
      <c r="BK154" s="209">
        <f t="shared" si="19"/>
        <v>0</v>
      </c>
      <c r="BL154" s="17" t="s">
        <v>159</v>
      </c>
      <c r="BM154" s="207" t="s">
        <v>422</v>
      </c>
    </row>
    <row r="155" spans="1:65" s="2" customFormat="1" ht="33" customHeight="1">
      <c r="A155" s="34"/>
      <c r="B155" s="35"/>
      <c r="C155" s="196" t="s">
        <v>297</v>
      </c>
      <c r="D155" s="196" t="s">
        <v>155</v>
      </c>
      <c r="E155" s="197" t="s">
        <v>1339</v>
      </c>
      <c r="F155" s="198" t="s">
        <v>1340</v>
      </c>
      <c r="G155" s="199" t="s">
        <v>1334</v>
      </c>
      <c r="H155" s="200">
        <v>4</v>
      </c>
      <c r="I155" s="201"/>
      <c r="J155" s="200">
        <f t="shared" si="10"/>
        <v>0</v>
      </c>
      <c r="K155" s="202"/>
      <c r="L155" s="39"/>
      <c r="M155" s="203" t="s">
        <v>1</v>
      </c>
      <c r="N155" s="204" t="s">
        <v>40</v>
      </c>
      <c r="O155" s="75"/>
      <c r="P155" s="205">
        <f t="shared" si="11"/>
        <v>0</v>
      </c>
      <c r="Q155" s="205">
        <v>0</v>
      </c>
      <c r="R155" s="205">
        <f t="shared" si="12"/>
        <v>0</v>
      </c>
      <c r="S155" s="205">
        <v>0</v>
      </c>
      <c r="T155" s="206">
        <f t="shared" si="1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7" t="s">
        <v>159</v>
      </c>
      <c r="AT155" s="207" t="s">
        <v>155</v>
      </c>
      <c r="AU155" s="207" t="s">
        <v>160</v>
      </c>
      <c r="AY155" s="17" t="s">
        <v>153</v>
      </c>
      <c r="BE155" s="208">
        <f t="shared" si="14"/>
        <v>0</v>
      </c>
      <c r="BF155" s="208">
        <f t="shared" si="15"/>
        <v>0</v>
      </c>
      <c r="BG155" s="208">
        <f t="shared" si="16"/>
        <v>0</v>
      </c>
      <c r="BH155" s="208">
        <f t="shared" si="17"/>
        <v>0</v>
      </c>
      <c r="BI155" s="208">
        <f t="shared" si="18"/>
        <v>0</v>
      </c>
      <c r="BJ155" s="17" t="s">
        <v>160</v>
      </c>
      <c r="BK155" s="209">
        <f t="shared" si="19"/>
        <v>0</v>
      </c>
      <c r="BL155" s="17" t="s">
        <v>159</v>
      </c>
      <c r="BM155" s="207" t="s">
        <v>438</v>
      </c>
    </row>
    <row r="156" spans="1:65" s="2" customFormat="1" ht="16.5" customHeight="1">
      <c r="A156" s="34"/>
      <c r="B156" s="35"/>
      <c r="C156" s="243" t="s">
        <v>305</v>
      </c>
      <c r="D156" s="243" t="s">
        <v>208</v>
      </c>
      <c r="E156" s="244" t="s">
        <v>1341</v>
      </c>
      <c r="F156" s="245" t="s">
        <v>1342</v>
      </c>
      <c r="G156" s="246" t="s">
        <v>1334</v>
      </c>
      <c r="H156" s="247">
        <v>4</v>
      </c>
      <c r="I156" s="248"/>
      <c r="J156" s="247">
        <f t="shared" si="10"/>
        <v>0</v>
      </c>
      <c r="K156" s="249"/>
      <c r="L156" s="250"/>
      <c r="M156" s="251" t="s">
        <v>1</v>
      </c>
      <c r="N156" s="252" t="s">
        <v>40</v>
      </c>
      <c r="O156" s="75"/>
      <c r="P156" s="205">
        <f t="shared" si="11"/>
        <v>0</v>
      </c>
      <c r="Q156" s="205">
        <v>0</v>
      </c>
      <c r="R156" s="205">
        <f t="shared" si="12"/>
        <v>0</v>
      </c>
      <c r="S156" s="205">
        <v>0</v>
      </c>
      <c r="T156" s="206">
        <f t="shared" si="1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196</v>
      </c>
      <c r="AT156" s="207" t="s">
        <v>208</v>
      </c>
      <c r="AU156" s="207" t="s">
        <v>160</v>
      </c>
      <c r="AY156" s="17" t="s">
        <v>153</v>
      </c>
      <c r="BE156" s="208">
        <f t="shared" si="14"/>
        <v>0</v>
      </c>
      <c r="BF156" s="208">
        <f t="shared" si="15"/>
        <v>0</v>
      </c>
      <c r="BG156" s="208">
        <f t="shared" si="16"/>
        <v>0</v>
      </c>
      <c r="BH156" s="208">
        <f t="shared" si="17"/>
        <v>0</v>
      </c>
      <c r="BI156" s="208">
        <f t="shared" si="18"/>
        <v>0</v>
      </c>
      <c r="BJ156" s="17" t="s">
        <v>160</v>
      </c>
      <c r="BK156" s="209">
        <f t="shared" si="19"/>
        <v>0</v>
      </c>
      <c r="BL156" s="17" t="s">
        <v>159</v>
      </c>
      <c r="BM156" s="207" t="s">
        <v>456</v>
      </c>
    </row>
    <row r="157" spans="1:65" s="2" customFormat="1" ht="16.5" customHeight="1">
      <c r="A157" s="34"/>
      <c r="B157" s="35"/>
      <c r="C157" s="243" t="s">
        <v>311</v>
      </c>
      <c r="D157" s="243" t="s">
        <v>208</v>
      </c>
      <c r="E157" s="244" t="s">
        <v>1343</v>
      </c>
      <c r="F157" s="245" t="s">
        <v>1344</v>
      </c>
      <c r="G157" s="246" t="s">
        <v>1334</v>
      </c>
      <c r="H157" s="247">
        <v>4</v>
      </c>
      <c r="I157" s="248"/>
      <c r="J157" s="247">
        <f t="shared" si="10"/>
        <v>0</v>
      </c>
      <c r="K157" s="249"/>
      <c r="L157" s="250"/>
      <c r="M157" s="251" t="s">
        <v>1</v>
      </c>
      <c r="N157" s="252" t="s">
        <v>40</v>
      </c>
      <c r="O157" s="75"/>
      <c r="P157" s="205">
        <f t="shared" si="11"/>
        <v>0</v>
      </c>
      <c r="Q157" s="205">
        <v>0</v>
      </c>
      <c r="R157" s="205">
        <f t="shared" si="12"/>
        <v>0</v>
      </c>
      <c r="S157" s="205">
        <v>0</v>
      </c>
      <c r="T157" s="206">
        <f t="shared" si="1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7" t="s">
        <v>196</v>
      </c>
      <c r="AT157" s="207" t="s">
        <v>208</v>
      </c>
      <c r="AU157" s="207" t="s">
        <v>160</v>
      </c>
      <c r="AY157" s="17" t="s">
        <v>153</v>
      </c>
      <c r="BE157" s="208">
        <f t="shared" si="14"/>
        <v>0</v>
      </c>
      <c r="BF157" s="208">
        <f t="shared" si="15"/>
        <v>0</v>
      </c>
      <c r="BG157" s="208">
        <f t="shared" si="16"/>
        <v>0</v>
      </c>
      <c r="BH157" s="208">
        <f t="shared" si="17"/>
        <v>0</v>
      </c>
      <c r="BI157" s="208">
        <f t="shared" si="18"/>
        <v>0</v>
      </c>
      <c r="BJ157" s="17" t="s">
        <v>160</v>
      </c>
      <c r="BK157" s="209">
        <f t="shared" si="19"/>
        <v>0</v>
      </c>
      <c r="BL157" s="17" t="s">
        <v>159</v>
      </c>
      <c r="BM157" s="207" t="s">
        <v>466</v>
      </c>
    </row>
    <row r="158" spans="1:65" s="2" customFormat="1" ht="24.15" customHeight="1">
      <c r="A158" s="34"/>
      <c r="B158" s="35"/>
      <c r="C158" s="196" t="s">
        <v>319</v>
      </c>
      <c r="D158" s="196" t="s">
        <v>155</v>
      </c>
      <c r="E158" s="197" t="s">
        <v>1345</v>
      </c>
      <c r="F158" s="198" t="s">
        <v>1346</v>
      </c>
      <c r="G158" s="199" t="s">
        <v>308</v>
      </c>
      <c r="H158" s="200">
        <v>150</v>
      </c>
      <c r="I158" s="201"/>
      <c r="J158" s="200">
        <f t="shared" si="10"/>
        <v>0</v>
      </c>
      <c r="K158" s="202"/>
      <c r="L158" s="39"/>
      <c r="M158" s="203" t="s">
        <v>1</v>
      </c>
      <c r="N158" s="204" t="s">
        <v>40</v>
      </c>
      <c r="O158" s="75"/>
      <c r="P158" s="205">
        <f t="shared" si="11"/>
        <v>0</v>
      </c>
      <c r="Q158" s="205">
        <v>0</v>
      </c>
      <c r="R158" s="205">
        <f t="shared" si="12"/>
        <v>0</v>
      </c>
      <c r="S158" s="205">
        <v>0</v>
      </c>
      <c r="T158" s="206">
        <f t="shared" si="1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7" t="s">
        <v>159</v>
      </c>
      <c r="AT158" s="207" t="s">
        <v>155</v>
      </c>
      <c r="AU158" s="207" t="s">
        <v>160</v>
      </c>
      <c r="AY158" s="17" t="s">
        <v>153</v>
      </c>
      <c r="BE158" s="208">
        <f t="shared" si="14"/>
        <v>0</v>
      </c>
      <c r="BF158" s="208">
        <f t="shared" si="15"/>
        <v>0</v>
      </c>
      <c r="BG158" s="208">
        <f t="shared" si="16"/>
        <v>0</v>
      </c>
      <c r="BH158" s="208">
        <f t="shared" si="17"/>
        <v>0</v>
      </c>
      <c r="BI158" s="208">
        <f t="shared" si="18"/>
        <v>0</v>
      </c>
      <c r="BJ158" s="17" t="s">
        <v>160</v>
      </c>
      <c r="BK158" s="209">
        <f t="shared" si="19"/>
        <v>0</v>
      </c>
      <c r="BL158" s="17" t="s">
        <v>159</v>
      </c>
      <c r="BM158" s="207" t="s">
        <v>475</v>
      </c>
    </row>
    <row r="159" spans="1:65" s="2" customFormat="1" ht="16.5" customHeight="1">
      <c r="A159" s="34"/>
      <c r="B159" s="35"/>
      <c r="C159" s="196" t="s">
        <v>327</v>
      </c>
      <c r="D159" s="196" t="s">
        <v>155</v>
      </c>
      <c r="E159" s="197" t="s">
        <v>1347</v>
      </c>
      <c r="F159" s="198" t="s">
        <v>1348</v>
      </c>
      <c r="G159" s="199" t="s">
        <v>308</v>
      </c>
      <c r="H159" s="200">
        <v>170</v>
      </c>
      <c r="I159" s="201"/>
      <c r="J159" s="200">
        <f t="shared" si="10"/>
        <v>0</v>
      </c>
      <c r="K159" s="202"/>
      <c r="L159" s="39"/>
      <c r="M159" s="203" t="s">
        <v>1</v>
      </c>
      <c r="N159" s="204" t="s">
        <v>40</v>
      </c>
      <c r="O159" s="75"/>
      <c r="P159" s="205">
        <f t="shared" si="11"/>
        <v>0</v>
      </c>
      <c r="Q159" s="205">
        <v>0</v>
      </c>
      <c r="R159" s="205">
        <f t="shared" si="12"/>
        <v>0</v>
      </c>
      <c r="S159" s="205">
        <v>0</v>
      </c>
      <c r="T159" s="206">
        <f t="shared" si="1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7" t="s">
        <v>159</v>
      </c>
      <c r="AT159" s="207" t="s">
        <v>155</v>
      </c>
      <c r="AU159" s="207" t="s">
        <v>160</v>
      </c>
      <c r="AY159" s="17" t="s">
        <v>153</v>
      </c>
      <c r="BE159" s="208">
        <f t="shared" si="14"/>
        <v>0</v>
      </c>
      <c r="BF159" s="208">
        <f t="shared" si="15"/>
        <v>0</v>
      </c>
      <c r="BG159" s="208">
        <f t="shared" si="16"/>
        <v>0</v>
      </c>
      <c r="BH159" s="208">
        <f t="shared" si="17"/>
        <v>0</v>
      </c>
      <c r="BI159" s="208">
        <f t="shared" si="18"/>
        <v>0</v>
      </c>
      <c r="BJ159" s="17" t="s">
        <v>160</v>
      </c>
      <c r="BK159" s="209">
        <f t="shared" si="19"/>
        <v>0</v>
      </c>
      <c r="BL159" s="17" t="s">
        <v>159</v>
      </c>
      <c r="BM159" s="207" t="s">
        <v>484</v>
      </c>
    </row>
    <row r="160" spans="1:65" s="2" customFormat="1" ht="16.5" customHeight="1">
      <c r="A160" s="34"/>
      <c r="B160" s="35"/>
      <c r="C160" s="196" t="s">
        <v>331</v>
      </c>
      <c r="D160" s="196" t="s">
        <v>155</v>
      </c>
      <c r="E160" s="197" t="s">
        <v>1349</v>
      </c>
      <c r="F160" s="198" t="s">
        <v>1350</v>
      </c>
      <c r="G160" s="199" t="s">
        <v>308</v>
      </c>
      <c r="H160" s="200">
        <v>170</v>
      </c>
      <c r="I160" s="201"/>
      <c r="J160" s="200">
        <f t="shared" si="10"/>
        <v>0</v>
      </c>
      <c r="K160" s="202"/>
      <c r="L160" s="39"/>
      <c r="M160" s="203" t="s">
        <v>1</v>
      </c>
      <c r="N160" s="204" t="s">
        <v>40</v>
      </c>
      <c r="O160" s="75"/>
      <c r="P160" s="205">
        <f t="shared" si="11"/>
        <v>0</v>
      </c>
      <c r="Q160" s="205">
        <v>0</v>
      </c>
      <c r="R160" s="205">
        <f t="shared" si="12"/>
        <v>0</v>
      </c>
      <c r="S160" s="205">
        <v>0</v>
      </c>
      <c r="T160" s="206">
        <f t="shared" si="1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159</v>
      </c>
      <c r="AT160" s="207" t="s">
        <v>155</v>
      </c>
      <c r="AU160" s="207" t="s">
        <v>160</v>
      </c>
      <c r="AY160" s="17" t="s">
        <v>153</v>
      </c>
      <c r="BE160" s="208">
        <f t="shared" si="14"/>
        <v>0</v>
      </c>
      <c r="BF160" s="208">
        <f t="shared" si="15"/>
        <v>0</v>
      </c>
      <c r="BG160" s="208">
        <f t="shared" si="16"/>
        <v>0</v>
      </c>
      <c r="BH160" s="208">
        <f t="shared" si="17"/>
        <v>0</v>
      </c>
      <c r="BI160" s="208">
        <f t="shared" si="18"/>
        <v>0</v>
      </c>
      <c r="BJ160" s="17" t="s">
        <v>160</v>
      </c>
      <c r="BK160" s="209">
        <f t="shared" si="19"/>
        <v>0</v>
      </c>
      <c r="BL160" s="17" t="s">
        <v>159</v>
      </c>
      <c r="BM160" s="207" t="s">
        <v>494</v>
      </c>
    </row>
    <row r="161" spans="1:65" s="2" customFormat="1" ht="16.5" customHeight="1">
      <c r="A161" s="34"/>
      <c r="B161" s="35"/>
      <c r="C161" s="196" t="s">
        <v>337</v>
      </c>
      <c r="D161" s="196" t="s">
        <v>155</v>
      </c>
      <c r="E161" s="197" t="s">
        <v>1351</v>
      </c>
      <c r="F161" s="198" t="s">
        <v>1352</v>
      </c>
      <c r="G161" s="199" t="s">
        <v>420</v>
      </c>
      <c r="H161" s="200">
        <v>5</v>
      </c>
      <c r="I161" s="201"/>
      <c r="J161" s="200">
        <f t="shared" si="10"/>
        <v>0</v>
      </c>
      <c r="K161" s="202"/>
      <c r="L161" s="39"/>
      <c r="M161" s="203" t="s">
        <v>1</v>
      </c>
      <c r="N161" s="204" t="s">
        <v>40</v>
      </c>
      <c r="O161" s="75"/>
      <c r="P161" s="205">
        <f t="shared" si="11"/>
        <v>0</v>
      </c>
      <c r="Q161" s="205">
        <v>0</v>
      </c>
      <c r="R161" s="205">
        <f t="shared" si="12"/>
        <v>0</v>
      </c>
      <c r="S161" s="205">
        <v>0</v>
      </c>
      <c r="T161" s="206">
        <f t="shared" si="1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7" t="s">
        <v>159</v>
      </c>
      <c r="AT161" s="207" t="s">
        <v>155</v>
      </c>
      <c r="AU161" s="207" t="s">
        <v>160</v>
      </c>
      <c r="AY161" s="17" t="s">
        <v>153</v>
      </c>
      <c r="BE161" s="208">
        <f t="shared" si="14"/>
        <v>0</v>
      </c>
      <c r="BF161" s="208">
        <f t="shared" si="15"/>
        <v>0</v>
      </c>
      <c r="BG161" s="208">
        <f t="shared" si="16"/>
        <v>0</v>
      </c>
      <c r="BH161" s="208">
        <f t="shared" si="17"/>
        <v>0</v>
      </c>
      <c r="BI161" s="208">
        <f t="shared" si="18"/>
        <v>0</v>
      </c>
      <c r="BJ161" s="17" t="s">
        <v>160</v>
      </c>
      <c r="BK161" s="209">
        <f t="shared" si="19"/>
        <v>0</v>
      </c>
      <c r="BL161" s="17" t="s">
        <v>159</v>
      </c>
      <c r="BM161" s="207" t="s">
        <v>504</v>
      </c>
    </row>
    <row r="162" spans="1:65" s="2" customFormat="1" ht="16.5" customHeight="1">
      <c r="A162" s="34"/>
      <c r="B162" s="35"/>
      <c r="C162" s="243" t="s">
        <v>342</v>
      </c>
      <c r="D162" s="243" t="s">
        <v>208</v>
      </c>
      <c r="E162" s="244" t="s">
        <v>1353</v>
      </c>
      <c r="F162" s="245" t="s">
        <v>1354</v>
      </c>
      <c r="G162" s="246" t="s">
        <v>1334</v>
      </c>
      <c r="H162" s="247">
        <v>4</v>
      </c>
      <c r="I162" s="248"/>
      <c r="J162" s="247">
        <f t="shared" si="10"/>
        <v>0</v>
      </c>
      <c r="K162" s="249"/>
      <c r="L162" s="250"/>
      <c r="M162" s="251" t="s">
        <v>1</v>
      </c>
      <c r="N162" s="252" t="s">
        <v>40</v>
      </c>
      <c r="O162" s="75"/>
      <c r="P162" s="205">
        <f t="shared" si="11"/>
        <v>0</v>
      </c>
      <c r="Q162" s="205">
        <v>0</v>
      </c>
      <c r="R162" s="205">
        <f t="shared" si="12"/>
        <v>0</v>
      </c>
      <c r="S162" s="205">
        <v>0</v>
      </c>
      <c r="T162" s="206">
        <f t="shared" si="1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7" t="s">
        <v>196</v>
      </c>
      <c r="AT162" s="207" t="s">
        <v>208</v>
      </c>
      <c r="AU162" s="207" t="s">
        <v>160</v>
      </c>
      <c r="AY162" s="17" t="s">
        <v>153</v>
      </c>
      <c r="BE162" s="208">
        <f t="shared" si="14"/>
        <v>0</v>
      </c>
      <c r="BF162" s="208">
        <f t="shared" si="15"/>
        <v>0</v>
      </c>
      <c r="BG162" s="208">
        <f t="shared" si="16"/>
        <v>0</v>
      </c>
      <c r="BH162" s="208">
        <f t="shared" si="17"/>
        <v>0</v>
      </c>
      <c r="BI162" s="208">
        <f t="shared" si="18"/>
        <v>0</v>
      </c>
      <c r="BJ162" s="17" t="s">
        <v>160</v>
      </c>
      <c r="BK162" s="209">
        <f t="shared" si="19"/>
        <v>0</v>
      </c>
      <c r="BL162" s="17" t="s">
        <v>159</v>
      </c>
      <c r="BM162" s="207" t="s">
        <v>514</v>
      </c>
    </row>
    <row r="163" spans="1:65" s="2" customFormat="1" ht="16.5" customHeight="1">
      <c r="A163" s="34"/>
      <c r="B163" s="35"/>
      <c r="C163" s="243" t="s">
        <v>334</v>
      </c>
      <c r="D163" s="243" t="s">
        <v>208</v>
      </c>
      <c r="E163" s="244" t="s">
        <v>1355</v>
      </c>
      <c r="F163" s="245" t="s">
        <v>1356</v>
      </c>
      <c r="G163" s="246" t="s">
        <v>1334</v>
      </c>
      <c r="H163" s="247">
        <v>1</v>
      </c>
      <c r="I163" s="248"/>
      <c r="J163" s="247">
        <f t="shared" si="10"/>
        <v>0</v>
      </c>
      <c r="K163" s="249"/>
      <c r="L163" s="250"/>
      <c r="M163" s="251" t="s">
        <v>1</v>
      </c>
      <c r="N163" s="252" t="s">
        <v>40</v>
      </c>
      <c r="O163" s="75"/>
      <c r="P163" s="205">
        <f t="shared" si="11"/>
        <v>0</v>
      </c>
      <c r="Q163" s="205">
        <v>0</v>
      </c>
      <c r="R163" s="205">
        <f t="shared" si="12"/>
        <v>0</v>
      </c>
      <c r="S163" s="205">
        <v>0</v>
      </c>
      <c r="T163" s="206">
        <f t="shared" si="1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7" t="s">
        <v>196</v>
      </c>
      <c r="AT163" s="207" t="s">
        <v>208</v>
      </c>
      <c r="AU163" s="207" t="s">
        <v>160</v>
      </c>
      <c r="AY163" s="17" t="s">
        <v>153</v>
      </c>
      <c r="BE163" s="208">
        <f t="shared" si="14"/>
        <v>0</v>
      </c>
      <c r="BF163" s="208">
        <f t="shared" si="15"/>
        <v>0</v>
      </c>
      <c r="BG163" s="208">
        <f t="shared" si="16"/>
        <v>0</v>
      </c>
      <c r="BH163" s="208">
        <f t="shared" si="17"/>
        <v>0</v>
      </c>
      <c r="BI163" s="208">
        <f t="shared" si="18"/>
        <v>0</v>
      </c>
      <c r="BJ163" s="17" t="s">
        <v>160</v>
      </c>
      <c r="BK163" s="209">
        <f t="shared" si="19"/>
        <v>0</v>
      </c>
      <c r="BL163" s="17" t="s">
        <v>159</v>
      </c>
      <c r="BM163" s="207" t="s">
        <v>525</v>
      </c>
    </row>
    <row r="164" spans="1:65" s="2" customFormat="1" ht="16.5" customHeight="1">
      <c r="A164" s="34"/>
      <c r="B164" s="35"/>
      <c r="C164" s="243" t="s">
        <v>351</v>
      </c>
      <c r="D164" s="243" t="s">
        <v>208</v>
      </c>
      <c r="E164" s="244" t="s">
        <v>1357</v>
      </c>
      <c r="F164" s="245" t="s">
        <v>1358</v>
      </c>
      <c r="G164" s="246" t="s">
        <v>1334</v>
      </c>
      <c r="H164" s="247">
        <v>4</v>
      </c>
      <c r="I164" s="248"/>
      <c r="J164" s="247">
        <f t="shared" si="10"/>
        <v>0</v>
      </c>
      <c r="K164" s="249"/>
      <c r="L164" s="250"/>
      <c r="M164" s="251" t="s">
        <v>1</v>
      </c>
      <c r="N164" s="252" t="s">
        <v>40</v>
      </c>
      <c r="O164" s="75"/>
      <c r="P164" s="205">
        <f t="shared" si="11"/>
        <v>0</v>
      </c>
      <c r="Q164" s="205">
        <v>0</v>
      </c>
      <c r="R164" s="205">
        <f t="shared" si="12"/>
        <v>0</v>
      </c>
      <c r="S164" s="205">
        <v>0</v>
      </c>
      <c r="T164" s="206">
        <f t="shared" si="1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7" t="s">
        <v>196</v>
      </c>
      <c r="AT164" s="207" t="s">
        <v>208</v>
      </c>
      <c r="AU164" s="207" t="s">
        <v>160</v>
      </c>
      <c r="AY164" s="17" t="s">
        <v>153</v>
      </c>
      <c r="BE164" s="208">
        <f t="shared" si="14"/>
        <v>0</v>
      </c>
      <c r="BF164" s="208">
        <f t="shared" si="15"/>
        <v>0</v>
      </c>
      <c r="BG164" s="208">
        <f t="shared" si="16"/>
        <v>0</v>
      </c>
      <c r="BH164" s="208">
        <f t="shared" si="17"/>
        <v>0</v>
      </c>
      <c r="BI164" s="208">
        <f t="shared" si="18"/>
        <v>0</v>
      </c>
      <c r="BJ164" s="17" t="s">
        <v>160</v>
      </c>
      <c r="BK164" s="209">
        <f t="shared" si="19"/>
        <v>0</v>
      </c>
      <c r="BL164" s="17" t="s">
        <v>159</v>
      </c>
      <c r="BM164" s="207" t="s">
        <v>536</v>
      </c>
    </row>
    <row r="165" spans="1:65" s="2" customFormat="1" ht="16.5" customHeight="1">
      <c r="A165" s="34"/>
      <c r="B165" s="35"/>
      <c r="C165" s="243" t="s">
        <v>356</v>
      </c>
      <c r="D165" s="243" t="s">
        <v>208</v>
      </c>
      <c r="E165" s="244" t="s">
        <v>1359</v>
      </c>
      <c r="F165" s="245" t="s">
        <v>1360</v>
      </c>
      <c r="G165" s="246" t="s">
        <v>1334</v>
      </c>
      <c r="H165" s="247">
        <v>1</v>
      </c>
      <c r="I165" s="248"/>
      <c r="J165" s="247">
        <f t="shared" si="10"/>
        <v>0</v>
      </c>
      <c r="K165" s="249"/>
      <c r="L165" s="250"/>
      <c r="M165" s="251" t="s">
        <v>1</v>
      </c>
      <c r="N165" s="252" t="s">
        <v>40</v>
      </c>
      <c r="O165" s="75"/>
      <c r="P165" s="205">
        <f t="shared" si="11"/>
        <v>0</v>
      </c>
      <c r="Q165" s="205">
        <v>0</v>
      </c>
      <c r="R165" s="205">
        <f t="shared" si="12"/>
        <v>0</v>
      </c>
      <c r="S165" s="205">
        <v>0</v>
      </c>
      <c r="T165" s="206">
        <f t="shared" si="1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7" t="s">
        <v>196</v>
      </c>
      <c r="AT165" s="207" t="s">
        <v>208</v>
      </c>
      <c r="AU165" s="207" t="s">
        <v>160</v>
      </c>
      <c r="AY165" s="17" t="s">
        <v>153</v>
      </c>
      <c r="BE165" s="208">
        <f t="shared" si="14"/>
        <v>0</v>
      </c>
      <c r="BF165" s="208">
        <f t="shared" si="15"/>
        <v>0</v>
      </c>
      <c r="BG165" s="208">
        <f t="shared" si="16"/>
        <v>0</v>
      </c>
      <c r="BH165" s="208">
        <f t="shared" si="17"/>
        <v>0</v>
      </c>
      <c r="BI165" s="208">
        <f t="shared" si="18"/>
        <v>0</v>
      </c>
      <c r="BJ165" s="17" t="s">
        <v>160</v>
      </c>
      <c r="BK165" s="209">
        <f t="shared" si="19"/>
        <v>0</v>
      </c>
      <c r="BL165" s="17" t="s">
        <v>159</v>
      </c>
      <c r="BM165" s="207" t="s">
        <v>546</v>
      </c>
    </row>
    <row r="166" spans="1:65" s="2" customFormat="1" ht="16.5" customHeight="1">
      <c r="A166" s="34"/>
      <c r="B166" s="35"/>
      <c r="C166" s="243" t="s">
        <v>363</v>
      </c>
      <c r="D166" s="243" t="s">
        <v>208</v>
      </c>
      <c r="E166" s="244" t="s">
        <v>1361</v>
      </c>
      <c r="F166" s="245" t="s">
        <v>1362</v>
      </c>
      <c r="G166" s="246" t="s">
        <v>1334</v>
      </c>
      <c r="H166" s="247">
        <v>4</v>
      </c>
      <c r="I166" s="248"/>
      <c r="J166" s="247">
        <f t="shared" si="10"/>
        <v>0</v>
      </c>
      <c r="K166" s="249"/>
      <c r="L166" s="250"/>
      <c r="M166" s="251" t="s">
        <v>1</v>
      </c>
      <c r="N166" s="252" t="s">
        <v>40</v>
      </c>
      <c r="O166" s="75"/>
      <c r="P166" s="205">
        <f t="shared" si="11"/>
        <v>0</v>
      </c>
      <c r="Q166" s="205">
        <v>0</v>
      </c>
      <c r="R166" s="205">
        <f t="shared" si="12"/>
        <v>0</v>
      </c>
      <c r="S166" s="205">
        <v>0</v>
      </c>
      <c r="T166" s="206">
        <f t="shared" si="1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7" t="s">
        <v>196</v>
      </c>
      <c r="AT166" s="207" t="s">
        <v>208</v>
      </c>
      <c r="AU166" s="207" t="s">
        <v>160</v>
      </c>
      <c r="AY166" s="17" t="s">
        <v>153</v>
      </c>
      <c r="BE166" s="208">
        <f t="shared" si="14"/>
        <v>0</v>
      </c>
      <c r="BF166" s="208">
        <f t="shared" si="15"/>
        <v>0</v>
      </c>
      <c r="BG166" s="208">
        <f t="shared" si="16"/>
        <v>0</v>
      </c>
      <c r="BH166" s="208">
        <f t="shared" si="17"/>
        <v>0</v>
      </c>
      <c r="BI166" s="208">
        <f t="shared" si="18"/>
        <v>0</v>
      </c>
      <c r="BJ166" s="17" t="s">
        <v>160</v>
      </c>
      <c r="BK166" s="209">
        <f t="shared" si="19"/>
        <v>0</v>
      </c>
      <c r="BL166" s="17" t="s">
        <v>159</v>
      </c>
      <c r="BM166" s="207" t="s">
        <v>555</v>
      </c>
    </row>
    <row r="167" spans="1:65" s="2" customFormat="1" ht="16.5" customHeight="1">
      <c r="A167" s="34"/>
      <c r="B167" s="35"/>
      <c r="C167" s="243" t="s">
        <v>368</v>
      </c>
      <c r="D167" s="243" t="s">
        <v>208</v>
      </c>
      <c r="E167" s="244" t="s">
        <v>1363</v>
      </c>
      <c r="F167" s="245" t="s">
        <v>1364</v>
      </c>
      <c r="G167" s="246" t="s">
        <v>1334</v>
      </c>
      <c r="H167" s="247">
        <v>1</v>
      </c>
      <c r="I167" s="248"/>
      <c r="J167" s="247">
        <f t="shared" si="10"/>
        <v>0</v>
      </c>
      <c r="K167" s="249"/>
      <c r="L167" s="250"/>
      <c r="M167" s="251" t="s">
        <v>1</v>
      </c>
      <c r="N167" s="252" t="s">
        <v>40</v>
      </c>
      <c r="O167" s="75"/>
      <c r="P167" s="205">
        <f t="shared" si="11"/>
        <v>0</v>
      </c>
      <c r="Q167" s="205">
        <v>0</v>
      </c>
      <c r="R167" s="205">
        <f t="shared" si="12"/>
        <v>0</v>
      </c>
      <c r="S167" s="205">
        <v>0</v>
      </c>
      <c r="T167" s="206">
        <f t="shared" si="1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7" t="s">
        <v>196</v>
      </c>
      <c r="AT167" s="207" t="s">
        <v>208</v>
      </c>
      <c r="AU167" s="207" t="s">
        <v>160</v>
      </c>
      <c r="AY167" s="17" t="s">
        <v>153</v>
      </c>
      <c r="BE167" s="208">
        <f t="shared" si="14"/>
        <v>0</v>
      </c>
      <c r="BF167" s="208">
        <f t="shared" si="15"/>
        <v>0</v>
      </c>
      <c r="BG167" s="208">
        <f t="shared" si="16"/>
        <v>0</v>
      </c>
      <c r="BH167" s="208">
        <f t="shared" si="17"/>
        <v>0</v>
      </c>
      <c r="BI167" s="208">
        <f t="shared" si="18"/>
        <v>0</v>
      </c>
      <c r="BJ167" s="17" t="s">
        <v>160</v>
      </c>
      <c r="BK167" s="209">
        <f t="shared" si="19"/>
        <v>0</v>
      </c>
      <c r="BL167" s="17" t="s">
        <v>159</v>
      </c>
      <c r="BM167" s="207" t="s">
        <v>565</v>
      </c>
    </row>
    <row r="168" spans="1:65" s="2" customFormat="1" ht="16.5" customHeight="1">
      <c r="A168" s="34"/>
      <c r="B168" s="35"/>
      <c r="C168" s="243" t="s">
        <v>373</v>
      </c>
      <c r="D168" s="243" t="s">
        <v>208</v>
      </c>
      <c r="E168" s="244" t="s">
        <v>1365</v>
      </c>
      <c r="F168" s="245" t="s">
        <v>1366</v>
      </c>
      <c r="G168" s="246" t="s">
        <v>1334</v>
      </c>
      <c r="H168" s="247">
        <v>4</v>
      </c>
      <c r="I168" s="248"/>
      <c r="J168" s="247">
        <f t="shared" si="10"/>
        <v>0</v>
      </c>
      <c r="K168" s="249"/>
      <c r="L168" s="250"/>
      <c r="M168" s="251" t="s">
        <v>1</v>
      </c>
      <c r="N168" s="252" t="s">
        <v>40</v>
      </c>
      <c r="O168" s="75"/>
      <c r="P168" s="205">
        <f t="shared" si="11"/>
        <v>0</v>
      </c>
      <c r="Q168" s="205">
        <v>0</v>
      </c>
      <c r="R168" s="205">
        <f t="shared" si="12"/>
        <v>0</v>
      </c>
      <c r="S168" s="205">
        <v>0</v>
      </c>
      <c r="T168" s="206">
        <f t="shared" si="13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7" t="s">
        <v>196</v>
      </c>
      <c r="AT168" s="207" t="s">
        <v>208</v>
      </c>
      <c r="AU168" s="207" t="s">
        <v>160</v>
      </c>
      <c r="AY168" s="17" t="s">
        <v>153</v>
      </c>
      <c r="BE168" s="208">
        <f t="shared" si="14"/>
        <v>0</v>
      </c>
      <c r="BF168" s="208">
        <f t="shared" si="15"/>
        <v>0</v>
      </c>
      <c r="BG168" s="208">
        <f t="shared" si="16"/>
        <v>0</v>
      </c>
      <c r="BH168" s="208">
        <f t="shared" si="17"/>
        <v>0</v>
      </c>
      <c r="BI168" s="208">
        <f t="shared" si="18"/>
        <v>0</v>
      </c>
      <c r="BJ168" s="17" t="s">
        <v>160</v>
      </c>
      <c r="BK168" s="209">
        <f t="shared" si="19"/>
        <v>0</v>
      </c>
      <c r="BL168" s="17" t="s">
        <v>159</v>
      </c>
      <c r="BM168" s="207" t="s">
        <v>574</v>
      </c>
    </row>
    <row r="169" spans="1:65" s="2" customFormat="1" ht="16.5" customHeight="1">
      <c r="A169" s="34"/>
      <c r="B169" s="35"/>
      <c r="C169" s="243" t="s">
        <v>377</v>
      </c>
      <c r="D169" s="243" t="s">
        <v>208</v>
      </c>
      <c r="E169" s="244" t="s">
        <v>1367</v>
      </c>
      <c r="F169" s="245" t="s">
        <v>1368</v>
      </c>
      <c r="G169" s="246" t="s">
        <v>1334</v>
      </c>
      <c r="H169" s="247">
        <v>1</v>
      </c>
      <c r="I169" s="248"/>
      <c r="J169" s="247">
        <f t="shared" si="10"/>
        <v>0</v>
      </c>
      <c r="K169" s="249"/>
      <c r="L169" s="250"/>
      <c r="M169" s="251" t="s">
        <v>1</v>
      </c>
      <c r="N169" s="252" t="s">
        <v>40</v>
      </c>
      <c r="O169" s="75"/>
      <c r="P169" s="205">
        <f t="shared" si="11"/>
        <v>0</v>
      </c>
      <c r="Q169" s="205">
        <v>0</v>
      </c>
      <c r="R169" s="205">
        <f t="shared" si="12"/>
        <v>0</v>
      </c>
      <c r="S169" s="205">
        <v>0</v>
      </c>
      <c r="T169" s="206">
        <f t="shared" si="13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7" t="s">
        <v>196</v>
      </c>
      <c r="AT169" s="207" t="s">
        <v>208</v>
      </c>
      <c r="AU169" s="207" t="s">
        <v>160</v>
      </c>
      <c r="AY169" s="17" t="s">
        <v>153</v>
      </c>
      <c r="BE169" s="208">
        <f t="shared" si="14"/>
        <v>0</v>
      </c>
      <c r="BF169" s="208">
        <f t="shared" si="15"/>
        <v>0</v>
      </c>
      <c r="BG169" s="208">
        <f t="shared" si="16"/>
        <v>0</v>
      </c>
      <c r="BH169" s="208">
        <f t="shared" si="17"/>
        <v>0</v>
      </c>
      <c r="BI169" s="208">
        <f t="shared" si="18"/>
        <v>0</v>
      </c>
      <c r="BJ169" s="17" t="s">
        <v>160</v>
      </c>
      <c r="BK169" s="209">
        <f t="shared" si="19"/>
        <v>0</v>
      </c>
      <c r="BL169" s="17" t="s">
        <v>159</v>
      </c>
      <c r="BM169" s="207" t="s">
        <v>584</v>
      </c>
    </row>
    <row r="170" spans="1:65" s="2" customFormat="1" ht="24.15" customHeight="1">
      <c r="A170" s="34"/>
      <c r="B170" s="35"/>
      <c r="C170" s="196" t="s">
        <v>382</v>
      </c>
      <c r="D170" s="196" t="s">
        <v>155</v>
      </c>
      <c r="E170" s="197" t="s">
        <v>1369</v>
      </c>
      <c r="F170" s="198" t="s">
        <v>1370</v>
      </c>
      <c r="G170" s="199" t="s">
        <v>1334</v>
      </c>
      <c r="H170" s="200">
        <v>5</v>
      </c>
      <c r="I170" s="201"/>
      <c r="J170" s="200">
        <f t="shared" si="10"/>
        <v>0</v>
      </c>
      <c r="K170" s="202"/>
      <c r="L170" s="39"/>
      <c r="M170" s="203" t="s">
        <v>1</v>
      </c>
      <c r="N170" s="204" t="s">
        <v>40</v>
      </c>
      <c r="O170" s="75"/>
      <c r="P170" s="205">
        <f t="shared" si="11"/>
        <v>0</v>
      </c>
      <c r="Q170" s="205">
        <v>0</v>
      </c>
      <c r="R170" s="205">
        <f t="shared" si="12"/>
        <v>0</v>
      </c>
      <c r="S170" s="205">
        <v>0</v>
      </c>
      <c r="T170" s="206">
        <f t="shared" si="1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7" t="s">
        <v>159</v>
      </c>
      <c r="AT170" s="207" t="s">
        <v>155</v>
      </c>
      <c r="AU170" s="207" t="s">
        <v>160</v>
      </c>
      <c r="AY170" s="17" t="s">
        <v>153</v>
      </c>
      <c r="BE170" s="208">
        <f t="shared" si="14"/>
        <v>0</v>
      </c>
      <c r="BF170" s="208">
        <f t="shared" si="15"/>
        <v>0</v>
      </c>
      <c r="BG170" s="208">
        <f t="shared" si="16"/>
        <v>0</v>
      </c>
      <c r="BH170" s="208">
        <f t="shared" si="17"/>
        <v>0</v>
      </c>
      <c r="BI170" s="208">
        <f t="shared" si="18"/>
        <v>0</v>
      </c>
      <c r="BJ170" s="17" t="s">
        <v>160</v>
      </c>
      <c r="BK170" s="209">
        <f t="shared" si="19"/>
        <v>0</v>
      </c>
      <c r="BL170" s="17" t="s">
        <v>159</v>
      </c>
      <c r="BM170" s="207" t="s">
        <v>593</v>
      </c>
    </row>
    <row r="171" spans="1:65" s="2" customFormat="1" ht="16.5" customHeight="1">
      <c r="A171" s="34"/>
      <c r="B171" s="35"/>
      <c r="C171" s="243" t="s">
        <v>386</v>
      </c>
      <c r="D171" s="243" t="s">
        <v>208</v>
      </c>
      <c r="E171" s="244" t="s">
        <v>1371</v>
      </c>
      <c r="F171" s="245" t="s">
        <v>1372</v>
      </c>
      <c r="G171" s="246" t="s">
        <v>1334</v>
      </c>
      <c r="H171" s="247">
        <v>5</v>
      </c>
      <c r="I171" s="248"/>
      <c r="J171" s="247">
        <f t="shared" si="10"/>
        <v>0</v>
      </c>
      <c r="K171" s="249"/>
      <c r="L171" s="250"/>
      <c r="M171" s="251" t="s">
        <v>1</v>
      </c>
      <c r="N171" s="252" t="s">
        <v>40</v>
      </c>
      <c r="O171" s="75"/>
      <c r="P171" s="205">
        <f t="shared" si="11"/>
        <v>0</v>
      </c>
      <c r="Q171" s="205">
        <v>0</v>
      </c>
      <c r="R171" s="205">
        <f t="shared" si="12"/>
        <v>0</v>
      </c>
      <c r="S171" s="205">
        <v>0</v>
      </c>
      <c r="T171" s="206">
        <f t="shared" si="1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7" t="s">
        <v>196</v>
      </c>
      <c r="AT171" s="207" t="s">
        <v>208</v>
      </c>
      <c r="AU171" s="207" t="s">
        <v>160</v>
      </c>
      <c r="AY171" s="17" t="s">
        <v>153</v>
      </c>
      <c r="BE171" s="208">
        <f t="shared" si="14"/>
        <v>0</v>
      </c>
      <c r="BF171" s="208">
        <f t="shared" si="15"/>
        <v>0</v>
      </c>
      <c r="BG171" s="208">
        <f t="shared" si="16"/>
        <v>0</v>
      </c>
      <c r="BH171" s="208">
        <f t="shared" si="17"/>
        <v>0</v>
      </c>
      <c r="BI171" s="208">
        <f t="shared" si="18"/>
        <v>0</v>
      </c>
      <c r="BJ171" s="17" t="s">
        <v>160</v>
      </c>
      <c r="BK171" s="209">
        <f t="shared" si="19"/>
        <v>0</v>
      </c>
      <c r="BL171" s="17" t="s">
        <v>159</v>
      </c>
      <c r="BM171" s="207" t="s">
        <v>601</v>
      </c>
    </row>
    <row r="172" spans="1:65" s="12" customFormat="1" ht="22.8" customHeight="1">
      <c r="B172" s="181"/>
      <c r="C172" s="182"/>
      <c r="D172" s="183" t="s">
        <v>73</v>
      </c>
      <c r="E172" s="194" t="s">
        <v>1373</v>
      </c>
      <c r="F172" s="194" t="s">
        <v>1374</v>
      </c>
      <c r="G172" s="182"/>
      <c r="H172" s="182"/>
      <c r="I172" s="185"/>
      <c r="J172" s="195">
        <f>BK172</f>
        <v>0</v>
      </c>
      <c r="K172" s="182"/>
      <c r="L172" s="186"/>
      <c r="M172" s="187"/>
      <c r="N172" s="188"/>
      <c r="O172" s="188"/>
      <c r="P172" s="189">
        <f>P173</f>
        <v>0</v>
      </c>
      <c r="Q172" s="188"/>
      <c r="R172" s="189">
        <f>R173</f>
        <v>0</v>
      </c>
      <c r="S172" s="188"/>
      <c r="T172" s="190">
        <f>T173</f>
        <v>0</v>
      </c>
      <c r="AR172" s="191" t="s">
        <v>82</v>
      </c>
      <c r="AT172" s="192" t="s">
        <v>73</v>
      </c>
      <c r="AU172" s="192" t="s">
        <v>82</v>
      </c>
      <c r="AY172" s="191" t="s">
        <v>153</v>
      </c>
      <c r="BK172" s="193">
        <f>BK173</f>
        <v>0</v>
      </c>
    </row>
    <row r="173" spans="1:65" s="2" customFormat="1" ht="24.15" customHeight="1">
      <c r="A173" s="34"/>
      <c r="B173" s="35"/>
      <c r="C173" s="196" t="s">
        <v>391</v>
      </c>
      <c r="D173" s="196" t="s">
        <v>155</v>
      </c>
      <c r="E173" s="197" t="s">
        <v>1375</v>
      </c>
      <c r="F173" s="198" t="s">
        <v>1376</v>
      </c>
      <c r="G173" s="199" t="s">
        <v>266</v>
      </c>
      <c r="H173" s="200">
        <v>5</v>
      </c>
      <c r="I173" s="201"/>
      <c r="J173" s="200">
        <f>ROUND(I173*H173,3)</f>
        <v>0</v>
      </c>
      <c r="K173" s="202"/>
      <c r="L173" s="39"/>
      <c r="M173" s="203" t="s">
        <v>1</v>
      </c>
      <c r="N173" s="204" t="s">
        <v>40</v>
      </c>
      <c r="O173" s="75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7" t="s">
        <v>159</v>
      </c>
      <c r="AT173" s="207" t="s">
        <v>155</v>
      </c>
      <c r="AU173" s="207" t="s">
        <v>160</v>
      </c>
      <c r="AY173" s="17" t="s">
        <v>153</v>
      </c>
      <c r="BE173" s="208">
        <f>IF(N173="základná",J173,0)</f>
        <v>0</v>
      </c>
      <c r="BF173" s="208">
        <f>IF(N173="znížená",J173,0)</f>
        <v>0</v>
      </c>
      <c r="BG173" s="208">
        <f>IF(N173="zákl. prenesená",J173,0)</f>
        <v>0</v>
      </c>
      <c r="BH173" s="208">
        <f>IF(N173="zníž. prenesená",J173,0)</f>
        <v>0</v>
      </c>
      <c r="BI173" s="208">
        <f>IF(N173="nulová",J173,0)</f>
        <v>0</v>
      </c>
      <c r="BJ173" s="17" t="s">
        <v>160</v>
      </c>
      <c r="BK173" s="209">
        <f>ROUND(I173*H173,3)</f>
        <v>0</v>
      </c>
      <c r="BL173" s="17" t="s">
        <v>159</v>
      </c>
      <c r="BM173" s="207" t="s">
        <v>609</v>
      </c>
    </row>
    <row r="174" spans="1:65" s="12" customFormat="1" ht="25.95" customHeight="1">
      <c r="B174" s="181"/>
      <c r="C174" s="182"/>
      <c r="D174" s="183" t="s">
        <v>73</v>
      </c>
      <c r="E174" s="184" t="s">
        <v>1377</v>
      </c>
      <c r="F174" s="184" t="s">
        <v>1378</v>
      </c>
      <c r="G174" s="182"/>
      <c r="H174" s="182"/>
      <c r="I174" s="185"/>
      <c r="J174" s="168">
        <f>BK174</f>
        <v>0</v>
      </c>
      <c r="K174" s="182"/>
      <c r="L174" s="186"/>
      <c r="M174" s="187"/>
      <c r="N174" s="188"/>
      <c r="O174" s="188"/>
      <c r="P174" s="189">
        <f>P175+P183+P193+P211</f>
        <v>0</v>
      </c>
      <c r="Q174" s="188"/>
      <c r="R174" s="189">
        <f>R175+R183+R193+R211</f>
        <v>0</v>
      </c>
      <c r="S174" s="188"/>
      <c r="T174" s="190">
        <f>T175+T183+T193+T211</f>
        <v>0</v>
      </c>
      <c r="AR174" s="191" t="s">
        <v>82</v>
      </c>
      <c r="AT174" s="192" t="s">
        <v>73</v>
      </c>
      <c r="AU174" s="192" t="s">
        <v>74</v>
      </c>
      <c r="AY174" s="191" t="s">
        <v>153</v>
      </c>
      <c r="BK174" s="193">
        <f>BK175+BK183+BK193+BK211</f>
        <v>0</v>
      </c>
    </row>
    <row r="175" spans="1:65" s="12" customFormat="1" ht="22.8" customHeight="1">
      <c r="B175" s="181"/>
      <c r="C175" s="182"/>
      <c r="D175" s="183" t="s">
        <v>73</v>
      </c>
      <c r="E175" s="194" t="s">
        <v>1379</v>
      </c>
      <c r="F175" s="194" t="s">
        <v>1380</v>
      </c>
      <c r="G175" s="182"/>
      <c r="H175" s="182"/>
      <c r="I175" s="185"/>
      <c r="J175" s="195">
        <f>BK175</f>
        <v>0</v>
      </c>
      <c r="K175" s="182"/>
      <c r="L175" s="186"/>
      <c r="M175" s="187"/>
      <c r="N175" s="188"/>
      <c r="O175" s="188"/>
      <c r="P175" s="189">
        <f>SUM(P176:P182)</f>
        <v>0</v>
      </c>
      <c r="Q175" s="188"/>
      <c r="R175" s="189">
        <f>SUM(R176:R182)</f>
        <v>0</v>
      </c>
      <c r="S175" s="188"/>
      <c r="T175" s="190">
        <f>SUM(T176:T182)</f>
        <v>0</v>
      </c>
      <c r="AR175" s="191" t="s">
        <v>82</v>
      </c>
      <c r="AT175" s="192" t="s">
        <v>73</v>
      </c>
      <c r="AU175" s="192" t="s">
        <v>82</v>
      </c>
      <c r="AY175" s="191" t="s">
        <v>153</v>
      </c>
      <c r="BK175" s="193">
        <f>SUM(BK176:BK182)</f>
        <v>0</v>
      </c>
    </row>
    <row r="176" spans="1:65" s="2" customFormat="1" ht="24.15" customHeight="1">
      <c r="A176" s="34"/>
      <c r="B176" s="35"/>
      <c r="C176" s="196" t="s">
        <v>397</v>
      </c>
      <c r="D176" s="196" t="s">
        <v>155</v>
      </c>
      <c r="E176" s="197" t="s">
        <v>1381</v>
      </c>
      <c r="F176" s="198" t="s">
        <v>1382</v>
      </c>
      <c r="G176" s="199" t="s">
        <v>308</v>
      </c>
      <c r="H176" s="200">
        <v>112</v>
      </c>
      <c r="I176" s="201"/>
      <c r="J176" s="200">
        <f t="shared" ref="J176:J182" si="20">ROUND(I176*H176,3)</f>
        <v>0</v>
      </c>
      <c r="K176" s="202"/>
      <c r="L176" s="39"/>
      <c r="M176" s="203" t="s">
        <v>1</v>
      </c>
      <c r="N176" s="204" t="s">
        <v>40</v>
      </c>
      <c r="O176" s="75"/>
      <c r="P176" s="205">
        <f t="shared" ref="P176:P182" si="21">O176*H176</f>
        <v>0</v>
      </c>
      <c r="Q176" s="205">
        <v>0</v>
      </c>
      <c r="R176" s="205">
        <f t="shared" ref="R176:R182" si="22">Q176*H176</f>
        <v>0</v>
      </c>
      <c r="S176" s="205">
        <v>0</v>
      </c>
      <c r="T176" s="206">
        <f t="shared" ref="T176:T182" si="23"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7" t="s">
        <v>159</v>
      </c>
      <c r="AT176" s="207" t="s">
        <v>155</v>
      </c>
      <c r="AU176" s="207" t="s">
        <v>160</v>
      </c>
      <c r="AY176" s="17" t="s">
        <v>153</v>
      </c>
      <c r="BE176" s="208">
        <f t="shared" ref="BE176:BE182" si="24">IF(N176="základná",J176,0)</f>
        <v>0</v>
      </c>
      <c r="BF176" s="208">
        <f t="shared" ref="BF176:BF182" si="25">IF(N176="znížená",J176,0)</f>
        <v>0</v>
      </c>
      <c r="BG176" s="208">
        <f t="shared" ref="BG176:BG182" si="26">IF(N176="zákl. prenesená",J176,0)</f>
        <v>0</v>
      </c>
      <c r="BH176" s="208">
        <f t="shared" ref="BH176:BH182" si="27">IF(N176="zníž. prenesená",J176,0)</f>
        <v>0</v>
      </c>
      <c r="BI176" s="208">
        <f t="shared" ref="BI176:BI182" si="28">IF(N176="nulová",J176,0)</f>
        <v>0</v>
      </c>
      <c r="BJ176" s="17" t="s">
        <v>160</v>
      </c>
      <c r="BK176" s="209">
        <f t="shared" ref="BK176:BK182" si="29">ROUND(I176*H176,3)</f>
        <v>0</v>
      </c>
      <c r="BL176" s="17" t="s">
        <v>159</v>
      </c>
      <c r="BM176" s="207" t="s">
        <v>617</v>
      </c>
    </row>
    <row r="177" spans="1:65" s="2" customFormat="1" ht="16.5" customHeight="1">
      <c r="A177" s="34"/>
      <c r="B177" s="35"/>
      <c r="C177" s="243" t="s">
        <v>401</v>
      </c>
      <c r="D177" s="243" t="s">
        <v>208</v>
      </c>
      <c r="E177" s="244" t="s">
        <v>1383</v>
      </c>
      <c r="F177" s="245" t="s">
        <v>1384</v>
      </c>
      <c r="G177" s="246" t="s">
        <v>308</v>
      </c>
      <c r="H177" s="247">
        <v>112</v>
      </c>
      <c r="I177" s="248"/>
      <c r="J177" s="247">
        <f t="shared" si="20"/>
        <v>0</v>
      </c>
      <c r="K177" s="249"/>
      <c r="L177" s="250"/>
      <c r="M177" s="251" t="s">
        <v>1</v>
      </c>
      <c r="N177" s="252" t="s">
        <v>40</v>
      </c>
      <c r="O177" s="75"/>
      <c r="P177" s="205">
        <f t="shared" si="21"/>
        <v>0</v>
      </c>
      <c r="Q177" s="205">
        <v>0</v>
      </c>
      <c r="R177" s="205">
        <f t="shared" si="22"/>
        <v>0</v>
      </c>
      <c r="S177" s="205">
        <v>0</v>
      </c>
      <c r="T177" s="206">
        <f t="shared" si="2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7" t="s">
        <v>196</v>
      </c>
      <c r="AT177" s="207" t="s">
        <v>208</v>
      </c>
      <c r="AU177" s="207" t="s">
        <v>160</v>
      </c>
      <c r="AY177" s="17" t="s">
        <v>153</v>
      </c>
      <c r="BE177" s="208">
        <f t="shared" si="24"/>
        <v>0</v>
      </c>
      <c r="BF177" s="208">
        <f t="shared" si="25"/>
        <v>0</v>
      </c>
      <c r="BG177" s="208">
        <f t="shared" si="26"/>
        <v>0</v>
      </c>
      <c r="BH177" s="208">
        <f t="shared" si="27"/>
        <v>0</v>
      </c>
      <c r="BI177" s="208">
        <f t="shared" si="28"/>
        <v>0</v>
      </c>
      <c r="BJ177" s="17" t="s">
        <v>160</v>
      </c>
      <c r="BK177" s="209">
        <f t="shared" si="29"/>
        <v>0</v>
      </c>
      <c r="BL177" s="17" t="s">
        <v>159</v>
      </c>
      <c r="BM177" s="207" t="s">
        <v>625</v>
      </c>
    </row>
    <row r="178" spans="1:65" s="2" customFormat="1" ht="24.15" customHeight="1">
      <c r="A178" s="34"/>
      <c r="B178" s="35"/>
      <c r="C178" s="196" t="s">
        <v>405</v>
      </c>
      <c r="D178" s="196" t="s">
        <v>155</v>
      </c>
      <c r="E178" s="197" t="s">
        <v>1385</v>
      </c>
      <c r="F178" s="198" t="s">
        <v>1386</v>
      </c>
      <c r="G178" s="199" t="s">
        <v>308</v>
      </c>
      <c r="H178" s="200">
        <v>44</v>
      </c>
      <c r="I178" s="201"/>
      <c r="J178" s="200">
        <f t="shared" si="20"/>
        <v>0</v>
      </c>
      <c r="K178" s="202"/>
      <c r="L178" s="39"/>
      <c r="M178" s="203" t="s">
        <v>1</v>
      </c>
      <c r="N178" s="204" t="s">
        <v>40</v>
      </c>
      <c r="O178" s="75"/>
      <c r="P178" s="205">
        <f t="shared" si="21"/>
        <v>0</v>
      </c>
      <c r="Q178" s="205">
        <v>0</v>
      </c>
      <c r="R178" s="205">
        <f t="shared" si="22"/>
        <v>0</v>
      </c>
      <c r="S178" s="205">
        <v>0</v>
      </c>
      <c r="T178" s="206">
        <f t="shared" si="23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7" t="s">
        <v>159</v>
      </c>
      <c r="AT178" s="207" t="s">
        <v>155</v>
      </c>
      <c r="AU178" s="207" t="s">
        <v>160</v>
      </c>
      <c r="AY178" s="17" t="s">
        <v>153</v>
      </c>
      <c r="BE178" s="208">
        <f t="shared" si="24"/>
        <v>0</v>
      </c>
      <c r="BF178" s="208">
        <f t="shared" si="25"/>
        <v>0</v>
      </c>
      <c r="BG178" s="208">
        <f t="shared" si="26"/>
        <v>0</v>
      </c>
      <c r="BH178" s="208">
        <f t="shared" si="27"/>
        <v>0</v>
      </c>
      <c r="BI178" s="208">
        <f t="shared" si="28"/>
        <v>0</v>
      </c>
      <c r="BJ178" s="17" t="s">
        <v>160</v>
      </c>
      <c r="BK178" s="209">
        <f t="shared" si="29"/>
        <v>0</v>
      </c>
      <c r="BL178" s="17" t="s">
        <v>159</v>
      </c>
      <c r="BM178" s="207" t="s">
        <v>633</v>
      </c>
    </row>
    <row r="179" spans="1:65" s="2" customFormat="1" ht="16.5" customHeight="1">
      <c r="A179" s="34"/>
      <c r="B179" s="35"/>
      <c r="C179" s="243" t="s">
        <v>409</v>
      </c>
      <c r="D179" s="243" t="s">
        <v>208</v>
      </c>
      <c r="E179" s="244" t="s">
        <v>1387</v>
      </c>
      <c r="F179" s="245" t="s">
        <v>1388</v>
      </c>
      <c r="G179" s="246" t="s">
        <v>308</v>
      </c>
      <c r="H179" s="247">
        <v>44</v>
      </c>
      <c r="I179" s="248"/>
      <c r="J179" s="247">
        <f t="shared" si="20"/>
        <v>0</v>
      </c>
      <c r="K179" s="249"/>
      <c r="L179" s="250"/>
      <c r="M179" s="251" t="s">
        <v>1</v>
      </c>
      <c r="N179" s="252" t="s">
        <v>40</v>
      </c>
      <c r="O179" s="75"/>
      <c r="P179" s="205">
        <f t="shared" si="21"/>
        <v>0</v>
      </c>
      <c r="Q179" s="205">
        <v>0</v>
      </c>
      <c r="R179" s="205">
        <f t="shared" si="22"/>
        <v>0</v>
      </c>
      <c r="S179" s="205">
        <v>0</v>
      </c>
      <c r="T179" s="206">
        <f t="shared" si="23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7" t="s">
        <v>196</v>
      </c>
      <c r="AT179" s="207" t="s">
        <v>208</v>
      </c>
      <c r="AU179" s="207" t="s">
        <v>160</v>
      </c>
      <c r="AY179" s="17" t="s">
        <v>153</v>
      </c>
      <c r="BE179" s="208">
        <f t="shared" si="24"/>
        <v>0</v>
      </c>
      <c r="BF179" s="208">
        <f t="shared" si="25"/>
        <v>0</v>
      </c>
      <c r="BG179" s="208">
        <f t="shared" si="26"/>
        <v>0</v>
      </c>
      <c r="BH179" s="208">
        <f t="shared" si="27"/>
        <v>0</v>
      </c>
      <c r="BI179" s="208">
        <f t="shared" si="28"/>
        <v>0</v>
      </c>
      <c r="BJ179" s="17" t="s">
        <v>160</v>
      </c>
      <c r="BK179" s="209">
        <f t="shared" si="29"/>
        <v>0</v>
      </c>
      <c r="BL179" s="17" t="s">
        <v>159</v>
      </c>
      <c r="BM179" s="207" t="s">
        <v>641</v>
      </c>
    </row>
    <row r="180" spans="1:65" s="2" customFormat="1" ht="24.15" customHeight="1">
      <c r="A180" s="34"/>
      <c r="B180" s="35"/>
      <c r="C180" s="196" t="s">
        <v>413</v>
      </c>
      <c r="D180" s="196" t="s">
        <v>155</v>
      </c>
      <c r="E180" s="197" t="s">
        <v>1389</v>
      </c>
      <c r="F180" s="198" t="s">
        <v>1390</v>
      </c>
      <c r="G180" s="199" t="s">
        <v>308</v>
      </c>
      <c r="H180" s="200">
        <v>21</v>
      </c>
      <c r="I180" s="201"/>
      <c r="J180" s="200">
        <f t="shared" si="20"/>
        <v>0</v>
      </c>
      <c r="K180" s="202"/>
      <c r="L180" s="39"/>
      <c r="M180" s="203" t="s">
        <v>1</v>
      </c>
      <c r="N180" s="204" t="s">
        <v>40</v>
      </c>
      <c r="O180" s="75"/>
      <c r="P180" s="205">
        <f t="shared" si="21"/>
        <v>0</v>
      </c>
      <c r="Q180" s="205">
        <v>0</v>
      </c>
      <c r="R180" s="205">
        <f t="shared" si="22"/>
        <v>0</v>
      </c>
      <c r="S180" s="205">
        <v>0</v>
      </c>
      <c r="T180" s="206">
        <f t="shared" si="23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7" t="s">
        <v>159</v>
      </c>
      <c r="AT180" s="207" t="s">
        <v>155</v>
      </c>
      <c r="AU180" s="207" t="s">
        <v>160</v>
      </c>
      <c r="AY180" s="17" t="s">
        <v>153</v>
      </c>
      <c r="BE180" s="208">
        <f t="shared" si="24"/>
        <v>0</v>
      </c>
      <c r="BF180" s="208">
        <f t="shared" si="25"/>
        <v>0</v>
      </c>
      <c r="BG180" s="208">
        <f t="shared" si="26"/>
        <v>0</v>
      </c>
      <c r="BH180" s="208">
        <f t="shared" si="27"/>
        <v>0</v>
      </c>
      <c r="BI180" s="208">
        <f t="shared" si="28"/>
        <v>0</v>
      </c>
      <c r="BJ180" s="17" t="s">
        <v>160</v>
      </c>
      <c r="BK180" s="209">
        <f t="shared" si="29"/>
        <v>0</v>
      </c>
      <c r="BL180" s="17" t="s">
        <v>159</v>
      </c>
      <c r="BM180" s="207" t="s">
        <v>649</v>
      </c>
    </row>
    <row r="181" spans="1:65" s="2" customFormat="1" ht="16.5" customHeight="1">
      <c r="A181" s="34"/>
      <c r="B181" s="35"/>
      <c r="C181" s="243" t="s">
        <v>417</v>
      </c>
      <c r="D181" s="243" t="s">
        <v>208</v>
      </c>
      <c r="E181" s="244" t="s">
        <v>1391</v>
      </c>
      <c r="F181" s="245" t="s">
        <v>1392</v>
      </c>
      <c r="G181" s="246" t="s">
        <v>308</v>
      </c>
      <c r="H181" s="247">
        <v>21</v>
      </c>
      <c r="I181" s="248"/>
      <c r="J181" s="247">
        <f t="shared" si="20"/>
        <v>0</v>
      </c>
      <c r="K181" s="249"/>
      <c r="L181" s="250"/>
      <c r="M181" s="251" t="s">
        <v>1</v>
      </c>
      <c r="N181" s="252" t="s">
        <v>40</v>
      </c>
      <c r="O181" s="75"/>
      <c r="P181" s="205">
        <f t="shared" si="21"/>
        <v>0</v>
      </c>
      <c r="Q181" s="205">
        <v>0</v>
      </c>
      <c r="R181" s="205">
        <f t="shared" si="22"/>
        <v>0</v>
      </c>
      <c r="S181" s="205">
        <v>0</v>
      </c>
      <c r="T181" s="206">
        <f t="shared" si="23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7" t="s">
        <v>196</v>
      </c>
      <c r="AT181" s="207" t="s">
        <v>208</v>
      </c>
      <c r="AU181" s="207" t="s">
        <v>160</v>
      </c>
      <c r="AY181" s="17" t="s">
        <v>153</v>
      </c>
      <c r="BE181" s="208">
        <f t="shared" si="24"/>
        <v>0</v>
      </c>
      <c r="BF181" s="208">
        <f t="shared" si="25"/>
        <v>0</v>
      </c>
      <c r="BG181" s="208">
        <f t="shared" si="26"/>
        <v>0</v>
      </c>
      <c r="BH181" s="208">
        <f t="shared" si="27"/>
        <v>0</v>
      </c>
      <c r="BI181" s="208">
        <f t="shared" si="28"/>
        <v>0</v>
      </c>
      <c r="BJ181" s="17" t="s">
        <v>160</v>
      </c>
      <c r="BK181" s="209">
        <f t="shared" si="29"/>
        <v>0</v>
      </c>
      <c r="BL181" s="17" t="s">
        <v>159</v>
      </c>
      <c r="BM181" s="207" t="s">
        <v>657</v>
      </c>
    </row>
    <row r="182" spans="1:65" s="2" customFormat="1" ht="24.15" customHeight="1">
      <c r="A182" s="34"/>
      <c r="B182" s="35"/>
      <c r="C182" s="196" t="s">
        <v>422</v>
      </c>
      <c r="D182" s="196" t="s">
        <v>155</v>
      </c>
      <c r="E182" s="197" t="s">
        <v>1393</v>
      </c>
      <c r="F182" s="198" t="s">
        <v>1394</v>
      </c>
      <c r="G182" s="199" t="s">
        <v>266</v>
      </c>
      <c r="H182" s="200">
        <v>1.4999999999999999E-2</v>
      </c>
      <c r="I182" s="201"/>
      <c r="J182" s="200">
        <f t="shared" si="20"/>
        <v>0</v>
      </c>
      <c r="K182" s="202"/>
      <c r="L182" s="39"/>
      <c r="M182" s="203" t="s">
        <v>1</v>
      </c>
      <c r="N182" s="204" t="s">
        <v>40</v>
      </c>
      <c r="O182" s="75"/>
      <c r="P182" s="205">
        <f t="shared" si="21"/>
        <v>0</v>
      </c>
      <c r="Q182" s="205">
        <v>0</v>
      </c>
      <c r="R182" s="205">
        <f t="shared" si="22"/>
        <v>0</v>
      </c>
      <c r="S182" s="205">
        <v>0</v>
      </c>
      <c r="T182" s="206">
        <f t="shared" si="23"/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7" t="s">
        <v>159</v>
      </c>
      <c r="AT182" s="207" t="s">
        <v>155</v>
      </c>
      <c r="AU182" s="207" t="s">
        <v>160</v>
      </c>
      <c r="AY182" s="17" t="s">
        <v>153</v>
      </c>
      <c r="BE182" s="208">
        <f t="shared" si="24"/>
        <v>0</v>
      </c>
      <c r="BF182" s="208">
        <f t="shared" si="25"/>
        <v>0</v>
      </c>
      <c r="BG182" s="208">
        <f t="shared" si="26"/>
        <v>0</v>
      </c>
      <c r="BH182" s="208">
        <f t="shared" si="27"/>
        <v>0</v>
      </c>
      <c r="BI182" s="208">
        <f t="shared" si="28"/>
        <v>0</v>
      </c>
      <c r="BJ182" s="17" t="s">
        <v>160</v>
      </c>
      <c r="BK182" s="209">
        <f t="shared" si="29"/>
        <v>0</v>
      </c>
      <c r="BL182" s="17" t="s">
        <v>159</v>
      </c>
      <c r="BM182" s="207" t="s">
        <v>669</v>
      </c>
    </row>
    <row r="183" spans="1:65" s="12" customFormat="1" ht="22.8" customHeight="1">
      <c r="B183" s="181"/>
      <c r="C183" s="182"/>
      <c r="D183" s="183" t="s">
        <v>73</v>
      </c>
      <c r="E183" s="194" t="s">
        <v>1395</v>
      </c>
      <c r="F183" s="194" t="s">
        <v>1396</v>
      </c>
      <c r="G183" s="182"/>
      <c r="H183" s="182"/>
      <c r="I183" s="185"/>
      <c r="J183" s="195">
        <f>BK183</f>
        <v>0</v>
      </c>
      <c r="K183" s="182"/>
      <c r="L183" s="186"/>
      <c r="M183" s="187"/>
      <c r="N183" s="188"/>
      <c r="O183" s="188"/>
      <c r="P183" s="189">
        <f>SUM(P184:P192)</f>
        <v>0</v>
      </c>
      <c r="Q183" s="188"/>
      <c r="R183" s="189">
        <f>SUM(R184:R192)</f>
        <v>0</v>
      </c>
      <c r="S183" s="188"/>
      <c r="T183" s="190">
        <f>SUM(T184:T192)</f>
        <v>0</v>
      </c>
      <c r="AR183" s="191" t="s">
        <v>82</v>
      </c>
      <c r="AT183" s="192" t="s">
        <v>73</v>
      </c>
      <c r="AU183" s="192" t="s">
        <v>82</v>
      </c>
      <c r="AY183" s="191" t="s">
        <v>153</v>
      </c>
      <c r="BK183" s="193">
        <f>SUM(BK184:BK192)</f>
        <v>0</v>
      </c>
    </row>
    <row r="184" spans="1:65" s="2" customFormat="1" ht="16.5" customHeight="1">
      <c r="A184" s="34"/>
      <c r="B184" s="35"/>
      <c r="C184" s="196" t="s">
        <v>428</v>
      </c>
      <c r="D184" s="196" t="s">
        <v>155</v>
      </c>
      <c r="E184" s="197" t="s">
        <v>1397</v>
      </c>
      <c r="F184" s="198" t="s">
        <v>1398</v>
      </c>
      <c r="G184" s="199" t="s">
        <v>1334</v>
      </c>
      <c r="H184" s="200">
        <v>13</v>
      </c>
      <c r="I184" s="201"/>
      <c r="J184" s="200">
        <f t="shared" ref="J184:J192" si="30">ROUND(I184*H184,3)</f>
        <v>0</v>
      </c>
      <c r="K184" s="202"/>
      <c r="L184" s="39"/>
      <c r="M184" s="203" t="s">
        <v>1</v>
      </c>
      <c r="N184" s="204" t="s">
        <v>40</v>
      </c>
      <c r="O184" s="75"/>
      <c r="P184" s="205">
        <f t="shared" ref="P184:P192" si="31">O184*H184</f>
        <v>0</v>
      </c>
      <c r="Q184" s="205">
        <v>0</v>
      </c>
      <c r="R184" s="205">
        <f t="shared" ref="R184:R192" si="32">Q184*H184</f>
        <v>0</v>
      </c>
      <c r="S184" s="205">
        <v>0</v>
      </c>
      <c r="T184" s="206">
        <f t="shared" ref="T184:T192" si="33"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7" t="s">
        <v>159</v>
      </c>
      <c r="AT184" s="207" t="s">
        <v>155</v>
      </c>
      <c r="AU184" s="207" t="s">
        <v>160</v>
      </c>
      <c r="AY184" s="17" t="s">
        <v>153</v>
      </c>
      <c r="BE184" s="208">
        <f t="shared" ref="BE184:BE192" si="34">IF(N184="základná",J184,0)</f>
        <v>0</v>
      </c>
      <c r="BF184" s="208">
        <f t="shared" ref="BF184:BF192" si="35">IF(N184="znížená",J184,0)</f>
        <v>0</v>
      </c>
      <c r="BG184" s="208">
        <f t="shared" ref="BG184:BG192" si="36">IF(N184="zákl. prenesená",J184,0)</f>
        <v>0</v>
      </c>
      <c r="BH184" s="208">
        <f t="shared" ref="BH184:BH192" si="37">IF(N184="zníž. prenesená",J184,0)</f>
        <v>0</v>
      </c>
      <c r="BI184" s="208">
        <f t="shared" ref="BI184:BI192" si="38">IF(N184="nulová",J184,0)</f>
        <v>0</v>
      </c>
      <c r="BJ184" s="17" t="s">
        <v>160</v>
      </c>
      <c r="BK184" s="209">
        <f t="shared" ref="BK184:BK192" si="39">ROUND(I184*H184,3)</f>
        <v>0</v>
      </c>
      <c r="BL184" s="17" t="s">
        <v>159</v>
      </c>
      <c r="BM184" s="207" t="s">
        <v>679</v>
      </c>
    </row>
    <row r="185" spans="1:65" s="2" customFormat="1" ht="21.75" customHeight="1">
      <c r="A185" s="34"/>
      <c r="B185" s="35"/>
      <c r="C185" s="196" t="s">
        <v>438</v>
      </c>
      <c r="D185" s="196" t="s">
        <v>155</v>
      </c>
      <c r="E185" s="197" t="s">
        <v>1399</v>
      </c>
      <c r="F185" s="198" t="s">
        <v>1400</v>
      </c>
      <c r="G185" s="199" t="s">
        <v>308</v>
      </c>
      <c r="H185" s="200">
        <v>18</v>
      </c>
      <c r="I185" s="201"/>
      <c r="J185" s="200">
        <f t="shared" si="30"/>
        <v>0</v>
      </c>
      <c r="K185" s="202"/>
      <c r="L185" s="39"/>
      <c r="M185" s="203" t="s">
        <v>1</v>
      </c>
      <c r="N185" s="204" t="s">
        <v>40</v>
      </c>
      <c r="O185" s="75"/>
      <c r="P185" s="205">
        <f t="shared" si="31"/>
        <v>0</v>
      </c>
      <c r="Q185" s="205">
        <v>0</v>
      </c>
      <c r="R185" s="205">
        <f t="shared" si="32"/>
        <v>0</v>
      </c>
      <c r="S185" s="205">
        <v>0</v>
      </c>
      <c r="T185" s="206">
        <f t="shared" si="3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7" t="s">
        <v>159</v>
      </c>
      <c r="AT185" s="207" t="s">
        <v>155</v>
      </c>
      <c r="AU185" s="207" t="s">
        <v>160</v>
      </c>
      <c r="AY185" s="17" t="s">
        <v>153</v>
      </c>
      <c r="BE185" s="208">
        <f t="shared" si="34"/>
        <v>0</v>
      </c>
      <c r="BF185" s="208">
        <f t="shared" si="35"/>
        <v>0</v>
      </c>
      <c r="BG185" s="208">
        <f t="shared" si="36"/>
        <v>0</v>
      </c>
      <c r="BH185" s="208">
        <f t="shared" si="37"/>
        <v>0</v>
      </c>
      <c r="BI185" s="208">
        <f t="shared" si="38"/>
        <v>0</v>
      </c>
      <c r="BJ185" s="17" t="s">
        <v>160</v>
      </c>
      <c r="BK185" s="209">
        <f t="shared" si="39"/>
        <v>0</v>
      </c>
      <c r="BL185" s="17" t="s">
        <v>159</v>
      </c>
      <c r="BM185" s="207" t="s">
        <v>689</v>
      </c>
    </row>
    <row r="186" spans="1:65" s="2" customFormat="1" ht="24.15" customHeight="1">
      <c r="A186" s="34"/>
      <c r="B186" s="35"/>
      <c r="C186" s="196" t="s">
        <v>446</v>
      </c>
      <c r="D186" s="196" t="s">
        <v>155</v>
      </c>
      <c r="E186" s="197" t="s">
        <v>1401</v>
      </c>
      <c r="F186" s="198" t="s">
        <v>1402</v>
      </c>
      <c r="G186" s="199" t="s">
        <v>308</v>
      </c>
      <c r="H186" s="200">
        <v>18</v>
      </c>
      <c r="I186" s="201"/>
      <c r="J186" s="200">
        <f t="shared" si="30"/>
        <v>0</v>
      </c>
      <c r="K186" s="202"/>
      <c r="L186" s="39"/>
      <c r="M186" s="203" t="s">
        <v>1</v>
      </c>
      <c r="N186" s="204" t="s">
        <v>40</v>
      </c>
      <c r="O186" s="75"/>
      <c r="P186" s="205">
        <f t="shared" si="31"/>
        <v>0</v>
      </c>
      <c r="Q186" s="205">
        <v>0</v>
      </c>
      <c r="R186" s="205">
        <f t="shared" si="32"/>
        <v>0</v>
      </c>
      <c r="S186" s="205">
        <v>0</v>
      </c>
      <c r="T186" s="206">
        <f t="shared" si="3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7" t="s">
        <v>159</v>
      </c>
      <c r="AT186" s="207" t="s">
        <v>155</v>
      </c>
      <c r="AU186" s="207" t="s">
        <v>160</v>
      </c>
      <c r="AY186" s="17" t="s">
        <v>153</v>
      </c>
      <c r="BE186" s="208">
        <f t="shared" si="34"/>
        <v>0</v>
      </c>
      <c r="BF186" s="208">
        <f t="shared" si="35"/>
        <v>0</v>
      </c>
      <c r="BG186" s="208">
        <f t="shared" si="36"/>
        <v>0</v>
      </c>
      <c r="BH186" s="208">
        <f t="shared" si="37"/>
        <v>0</v>
      </c>
      <c r="BI186" s="208">
        <f t="shared" si="38"/>
        <v>0</v>
      </c>
      <c r="BJ186" s="17" t="s">
        <v>160</v>
      </c>
      <c r="BK186" s="209">
        <f t="shared" si="39"/>
        <v>0</v>
      </c>
      <c r="BL186" s="17" t="s">
        <v>159</v>
      </c>
      <c r="BM186" s="207" t="s">
        <v>700</v>
      </c>
    </row>
    <row r="187" spans="1:65" s="2" customFormat="1" ht="16.5" customHeight="1">
      <c r="A187" s="34"/>
      <c r="B187" s="35"/>
      <c r="C187" s="196" t="s">
        <v>456</v>
      </c>
      <c r="D187" s="196" t="s">
        <v>155</v>
      </c>
      <c r="E187" s="197" t="s">
        <v>1403</v>
      </c>
      <c r="F187" s="198" t="s">
        <v>1404</v>
      </c>
      <c r="G187" s="199" t="s">
        <v>308</v>
      </c>
      <c r="H187" s="200">
        <v>16</v>
      </c>
      <c r="I187" s="201"/>
      <c r="J187" s="200">
        <f t="shared" si="30"/>
        <v>0</v>
      </c>
      <c r="K187" s="202"/>
      <c r="L187" s="39"/>
      <c r="M187" s="203" t="s">
        <v>1</v>
      </c>
      <c r="N187" s="204" t="s">
        <v>40</v>
      </c>
      <c r="O187" s="75"/>
      <c r="P187" s="205">
        <f t="shared" si="31"/>
        <v>0</v>
      </c>
      <c r="Q187" s="205">
        <v>0</v>
      </c>
      <c r="R187" s="205">
        <f t="shared" si="32"/>
        <v>0</v>
      </c>
      <c r="S187" s="205">
        <v>0</v>
      </c>
      <c r="T187" s="206">
        <f t="shared" si="33"/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7" t="s">
        <v>159</v>
      </c>
      <c r="AT187" s="207" t="s">
        <v>155</v>
      </c>
      <c r="AU187" s="207" t="s">
        <v>160</v>
      </c>
      <c r="AY187" s="17" t="s">
        <v>153</v>
      </c>
      <c r="BE187" s="208">
        <f t="shared" si="34"/>
        <v>0</v>
      </c>
      <c r="BF187" s="208">
        <f t="shared" si="35"/>
        <v>0</v>
      </c>
      <c r="BG187" s="208">
        <f t="shared" si="36"/>
        <v>0</v>
      </c>
      <c r="BH187" s="208">
        <f t="shared" si="37"/>
        <v>0</v>
      </c>
      <c r="BI187" s="208">
        <f t="shared" si="38"/>
        <v>0</v>
      </c>
      <c r="BJ187" s="17" t="s">
        <v>160</v>
      </c>
      <c r="BK187" s="209">
        <f t="shared" si="39"/>
        <v>0</v>
      </c>
      <c r="BL187" s="17" t="s">
        <v>159</v>
      </c>
      <c r="BM187" s="207" t="s">
        <v>711</v>
      </c>
    </row>
    <row r="188" spans="1:65" s="2" customFormat="1" ht="21.75" customHeight="1">
      <c r="A188" s="34"/>
      <c r="B188" s="35"/>
      <c r="C188" s="196" t="s">
        <v>460</v>
      </c>
      <c r="D188" s="196" t="s">
        <v>155</v>
      </c>
      <c r="E188" s="197" t="s">
        <v>1405</v>
      </c>
      <c r="F188" s="198" t="s">
        <v>1406</v>
      </c>
      <c r="G188" s="199" t="s">
        <v>1334</v>
      </c>
      <c r="H188" s="200">
        <v>7</v>
      </c>
      <c r="I188" s="201"/>
      <c r="J188" s="200">
        <f t="shared" si="30"/>
        <v>0</v>
      </c>
      <c r="K188" s="202"/>
      <c r="L188" s="39"/>
      <c r="M188" s="203" t="s">
        <v>1</v>
      </c>
      <c r="N188" s="204" t="s">
        <v>40</v>
      </c>
      <c r="O188" s="75"/>
      <c r="P188" s="205">
        <f t="shared" si="31"/>
        <v>0</v>
      </c>
      <c r="Q188" s="205">
        <v>0</v>
      </c>
      <c r="R188" s="205">
        <f t="shared" si="32"/>
        <v>0</v>
      </c>
      <c r="S188" s="205">
        <v>0</v>
      </c>
      <c r="T188" s="206">
        <f t="shared" si="33"/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7" t="s">
        <v>159</v>
      </c>
      <c r="AT188" s="207" t="s">
        <v>155</v>
      </c>
      <c r="AU188" s="207" t="s">
        <v>160</v>
      </c>
      <c r="AY188" s="17" t="s">
        <v>153</v>
      </c>
      <c r="BE188" s="208">
        <f t="shared" si="34"/>
        <v>0</v>
      </c>
      <c r="BF188" s="208">
        <f t="shared" si="35"/>
        <v>0</v>
      </c>
      <c r="BG188" s="208">
        <f t="shared" si="36"/>
        <v>0</v>
      </c>
      <c r="BH188" s="208">
        <f t="shared" si="37"/>
        <v>0</v>
      </c>
      <c r="BI188" s="208">
        <f t="shared" si="38"/>
        <v>0</v>
      </c>
      <c r="BJ188" s="17" t="s">
        <v>160</v>
      </c>
      <c r="BK188" s="209">
        <f t="shared" si="39"/>
        <v>0</v>
      </c>
      <c r="BL188" s="17" t="s">
        <v>159</v>
      </c>
      <c r="BM188" s="207" t="s">
        <v>720</v>
      </c>
    </row>
    <row r="189" spans="1:65" s="2" customFormat="1" ht="21.75" customHeight="1">
      <c r="A189" s="34"/>
      <c r="B189" s="35"/>
      <c r="C189" s="196" t="s">
        <v>466</v>
      </c>
      <c r="D189" s="196" t="s">
        <v>155</v>
      </c>
      <c r="E189" s="197" t="s">
        <v>1407</v>
      </c>
      <c r="F189" s="198" t="s">
        <v>1408</v>
      </c>
      <c r="G189" s="199" t="s">
        <v>1334</v>
      </c>
      <c r="H189" s="200">
        <v>4</v>
      </c>
      <c r="I189" s="201"/>
      <c r="J189" s="200">
        <f t="shared" si="30"/>
        <v>0</v>
      </c>
      <c r="K189" s="202"/>
      <c r="L189" s="39"/>
      <c r="M189" s="203" t="s">
        <v>1</v>
      </c>
      <c r="N189" s="204" t="s">
        <v>40</v>
      </c>
      <c r="O189" s="75"/>
      <c r="P189" s="205">
        <f t="shared" si="31"/>
        <v>0</v>
      </c>
      <c r="Q189" s="205">
        <v>0</v>
      </c>
      <c r="R189" s="205">
        <f t="shared" si="32"/>
        <v>0</v>
      </c>
      <c r="S189" s="205">
        <v>0</v>
      </c>
      <c r="T189" s="206">
        <f t="shared" si="33"/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7" t="s">
        <v>159</v>
      </c>
      <c r="AT189" s="207" t="s">
        <v>155</v>
      </c>
      <c r="AU189" s="207" t="s">
        <v>160</v>
      </c>
      <c r="AY189" s="17" t="s">
        <v>153</v>
      </c>
      <c r="BE189" s="208">
        <f t="shared" si="34"/>
        <v>0</v>
      </c>
      <c r="BF189" s="208">
        <f t="shared" si="35"/>
        <v>0</v>
      </c>
      <c r="BG189" s="208">
        <f t="shared" si="36"/>
        <v>0</v>
      </c>
      <c r="BH189" s="208">
        <f t="shared" si="37"/>
        <v>0</v>
      </c>
      <c r="BI189" s="208">
        <f t="shared" si="38"/>
        <v>0</v>
      </c>
      <c r="BJ189" s="17" t="s">
        <v>160</v>
      </c>
      <c r="BK189" s="209">
        <f t="shared" si="39"/>
        <v>0</v>
      </c>
      <c r="BL189" s="17" t="s">
        <v>159</v>
      </c>
      <c r="BM189" s="207" t="s">
        <v>734</v>
      </c>
    </row>
    <row r="190" spans="1:65" s="2" customFormat="1" ht="16.5" customHeight="1">
      <c r="A190" s="34"/>
      <c r="B190" s="35"/>
      <c r="C190" s="196" t="s">
        <v>471</v>
      </c>
      <c r="D190" s="196" t="s">
        <v>155</v>
      </c>
      <c r="E190" s="197" t="s">
        <v>1409</v>
      </c>
      <c r="F190" s="198" t="s">
        <v>1410</v>
      </c>
      <c r="G190" s="199" t="s">
        <v>1334</v>
      </c>
      <c r="H190" s="200">
        <v>1</v>
      </c>
      <c r="I190" s="201"/>
      <c r="J190" s="200">
        <f t="shared" si="30"/>
        <v>0</v>
      </c>
      <c r="K190" s="202"/>
      <c r="L190" s="39"/>
      <c r="M190" s="203" t="s">
        <v>1</v>
      </c>
      <c r="N190" s="204" t="s">
        <v>40</v>
      </c>
      <c r="O190" s="75"/>
      <c r="P190" s="205">
        <f t="shared" si="31"/>
        <v>0</v>
      </c>
      <c r="Q190" s="205">
        <v>0</v>
      </c>
      <c r="R190" s="205">
        <f t="shared" si="32"/>
        <v>0</v>
      </c>
      <c r="S190" s="205">
        <v>0</v>
      </c>
      <c r="T190" s="206">
        <f t="shared" si="33"/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7" t="s">
        <v>159</v>
      </c>
      <c r="AT190" s="207" t="s">
        <v>155</v>
      </c>
      <c r="AU190" s="207" t="s">
        <v>160</v>
      </c>
      <c r="AY190" s="17" t="s">
        <v>153</v>
      </c>
      <c r="BE190" s="208">
        <f t="shared" si="34"/>
        <v>0</v>
      </c>
      <c r="BF190" s="208">
        <f t="shared" si="35"/>
        <v>0</v>
      </c>
      <c r="BG190" s="208">
        <f t="shared" si="36"/>
        <v>0</v>
      </c>
      <c r="BH190" s="208">
        <f t="shared" si="37"/>
        <v>0</v>
      </c>
      <c r="BI190" s="208">
        <f t="shared" si="38"/>
        <v>0</v>
      </c>
      <c r="BJ190" s="17" t="s">
        <v>160</v>
      </c>
      <c r="BK190" s="209">
        <f t="shared" si="39"/>
        <v>0</v>
      </c>
      <c r="BL190" s="17" t="s">
        <v>159</v>
      </c>
      <c r="BM190" s="207" t="s">
        <v>745</v>
      </c>
    </row>
    <row r="191" spans="1:65" s="2" customFormat="1" ht="16.5" customHeight="1">
      <c r="A191" s="34"/>
      <c r="B191" s="35"/>
      <c r="C191" s="196" t="s">
        <v>475</v>
      </c>
      <c r="D191" s="196" t="s">
        <v>155</v>
      </c>
      <c r="E191" s="197" t="s">
        <v>1411</v>
      </c>
      <c r="F191" s="198" t="s">
        <v>1412</v>
      </c>
      <c r="G191" s="199" t="s">
        <v>308</v>
      </c>
      <c r="H191" s="200">
        <v>40</v>
      </c>
      <c r="I191" s="201"/>
      <c r="J191" s="200">
        <f t="shared" si="30"/>
        <v>0</v>
      </c>
      <c r="K191" s="202"/>
      <c r="L191" s="39"/>
      <c r="M191" s="203" t="s">
        <v>1</v>
      </c>
      <c r="N191" s="204" t="s">
        <v>40</v>
      </c>
      <c r="O191" s="75"/>
      <c r="P191" s="205">
        <f t="shared" si="31"/>
        <v>0</v>
      </c>
      <c r="Q191" s="205">
        <v>0</v>
      </c>
      <c r="R191" s="205">
        <f t="shared" si="32"/>
        <v>0</v>
      </c>
      <c r="S191" s="205">
        <v>0</v>
      </c>
      <c r="T191" s="206">
        <f t="shared" si="33"/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7" t="s">
        <v>159</v>
      </c>
      <c r="AT191" s="207" t="s">
        <v>155</v>
      </c>
      <c r="AU191" s="207" t="s">
        <v>160</v>
      </c>
      <c r="AY191" s="17" t="s">
        <v>153</v>
      </c>
      <c r="BE191" s="208">
        <f t="shared" si="34"/>
        <v>0</v>
      </c>
      <c r="BF191" s="208">
        <f t="shared" si="35"/>
        <v>0</v>
      </c>
      <c r="BG191" s="208">
        <f t="shared" si="36"/>
        <v>0</v>
      </c>
      <c r="BH191" s="208">
        <f t="shared" si="37"/>
        <v>0</v>
      </c>
      <c r="BI191" s="208">
        <f t="shared" si="38"/>
        <v>0</v>
      </c>
      <c r="BJ191" s="17" t="s">
        <v>160</v>
      </c>
      <c r="BK191" s="209">
        <f t="shared" si="39"/>
        <v>0</v>
      </c>
      <c r="BL191" s="17" t="s">
        <v>159</v>
      </c>
      <c r="BM191" s="207" t="s">
        <v>768</v>
      </c>
    </row>
    <row r="192" spans="1:65" s="2" customFormat="1" ht="24.15" customHeight="1">
      <c r="A192" s="34"/>
      <c r="B192" s="35"/>
      <c r="C192" s="196" t="s">
        <v>479</v>
      </c>
      <c r="D192" s="196" t="s">
        <v>155</v>
      </c>
      <c r="E192" s="197" t="s">
        <v>1413</v>
      </c>
      <c r="F192" s="198" t="s">
        <v>1414</v>
      </c>
      <c r="G192" s="199" t="s">
        <v>266</v>
      </c>
      <c r="H192" s="200">
        <v>0.3</v>
      </c>
      <c r="I192" s="201"/>
      <c r="J192" s="200">
        <f t="shared" si="30"/>
        <v>0</v>
      </c>
      <c r="K192" s="202"/>
      <c r="L192" s="39"/>
      <c r="M192" s="203" t="s">
        <v>1</v>
      </c>
      <c r="N192" s="204" t="s">
        <v>40</v>
      </c>
      <c r="O192" s="75"/>
      <c r="P192" s="205">
        <f t="shared" si="31"/>
        <v>0</v>
      </c>
      <c r="Q192" s="205">
        <v>0</v>
      </c>
      <c r="R192" s="205">
        <f t="shared" si="32"/>
        <v>0</v>
      </c>
      <c r="S192" s="205">
        <v>0</v>
      </c>
      <c r="T192" s="206">
        <f t="shared" si="33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7" t="s">
        <v>159</v>
      </c>
      <c r="AT192" s="207" t="s">
        <v>155</v>
      </c>
      <c r="AU192" s="207" t="s">
        <v>160</v>
      </c>
      <c r="AY192" s="17" t="s">
        <v>153</v>
      </c>
      <c r="BE192" s="208">
        <f t="shared" si="34"/>
        <v>0</v>
      </c>
      <c r="BF192" s="208">
        <f t="shared" si="35"/>
        <v>0</v>
      </c>
      <c r="BG192" s="208">
        <f t="shared" si="36"/>
        <v>0</v>
      </c>
      <c r="BH192" s="208">
        <f t="shared" si="37"/>
        <v>0</v>
      </c>
      <c r="BI192" s="208">
        <f t="shared" si="38"/>
        <v>0</v>
      </c>
      <c r="BJ192" s="17" t="s">
        <v>160</v>
      </c>
      <c r="BK192" s="209">
        <f t="shared" si="39"/>
        <v>0</v>
      </c>
      <c r="BL192" s="17" t="s">
        <v>159</v>
      </c>
      <c r="BM192" s="207" t="s">
        <v>1415</v>
      </c>
    </row>
    <row r="193" spans="1:65" s="12" customFormat="1" ht="22.8" customHeight="1">
      <c r="B193" s="181"/>
      <c r="C193" s="182"/>
      <c r="D193" s="183" t="s">
        <v>73</v>
      </c>
      <c r="E193" s="194" t="s">
        <v>1416</v>
      </c>
      <c r="F193" s="194" t="s">
        <v>1417</v>
      </c>
      <c r="G193" s="182"/>
      <c r="H193" s="182"/>
      <c r="I193" s="185"/>
      <c r="J193" s="195">
        <f>BK193</f>
        <v>0</v>
      </c>
      <c r="K193" s="182"/>
      <c r="L193" s="186"/>
      <c r="M193" s="187"/>
      <c r="N193" s="188"/>
      <c r="O193" s="188"/>
      <c r="P193" s="189">
        <f>SUM(P194:P210)</f>
        <v>0</v>
      </c>
      <c r="Q193" s="188"/>
      <c r="R193" s="189">
        <f>SUM(R194:R210)</f>
        <v>0</v>
      </c>
      <c r="S193" s="188"/>
      <c r="T193" s="190">
        <f>SUM(T194:T210)</f>
        <v>0</v>
      </c>
      <c r="AR193" s="191" t="s">
        <v>82</v>
      </c>
      <c r="AT193" s="192" t="s">
        <v>73</v>
      </c>
      <c r="AU193" s="192" t="s">
        <v>82</v>
      </c>
      <c r="AY193" s="191" t="s">
        <v>153</v>
      </c>
      <c r="BK193" s="193">
        <f>SUM(BK194:BK210)</f>
        <v>0</v>
      </c>
    </row>
    <row r="194" spans="1:65" s="2" customFormat="1" ht="21.75" customHeight="1">
      <c r="A194" s="34"/>
      <c r="B194" s="35"/>
      <c r="C194" s="243" t="s">
        <v>484</v>
      </c>
      <c r="D194" s="243" t="s">
        <v>208</v>
      </c>
      <c r="E194" s="244" t="s">
        <v>1418</v>
      </c>
      <c r="F194" s="245" t="s">
        <v>1419</v>
      </c>
      <c r="G194" s="246" t="s">
        <v>1334</v>
      </c>
      <c r="H194" s="247">
        <v>2</v>
      </c>
      <c r="I194" s="248"/>
      <c r="J194" s="247">
        <f t="shared" ref="J194:J210" si="40">ROUND(I194*H194,3)</f>
        <v>0</v>
      </c>
      <c r="K194" s="249"/>
      <c r="L194" s="250"/>
      <c r="M194" s="251" t="s">
        <v>1</v>
      </c>
      <c r="N194" s="252" t="s">
        <v>40</v>
      </c>
      <c r="O194" s="75"/>
      <c r="P194" s="205">
        <f t="shared" ref="P194:P210" si="41">O194*H194</f>
        <v>0</v>
      </c>
      <c r="Q194" s="205">
        <v>0</v>
      </c>
      <c r="R194" s="205">
        <f t="shared" ref="R194:R210" si="42">Q194*H194</f>
        <v>0</v>
      </c>
      <c r="S194" s="205">
        <v>0</v>
      </c>
      <c r="T194" s="206">
        <f t="shared" ref="T194:T210" si="43"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7" t="s">
        <v>196</v>
      </c>
      <c r="AT194" s="207" t="s">
        <v>208</v>
      </c>
      <c r="AU194" s="207" t="s">
        <v>160</v>
      </c>
      <c r="AY194" s="17" t="s">
        <v>153</v>
      </c>
      <c r="BE194" s="208">
        <f t="shared" ref="BE194:BE210" si="44">IF(N194="základná",J194,0)</f>
        <v>0</v>
      </c>
      <c r="BF194" s="208">
        <f t="shared" ref="BF194:BF210" si="45">IF(N194="znížená",J194,0)</f>
        <v>0</v>
      </c>
      <c r="BG194" s="208">
        <f t="shared" ref="BG194:BG210" si="46">IF(N194="zákl. prenesená",J194,0)</f>
        <v>0</v>
      </c>
      <c r="BH194" s="208">
        <f t="shared" ref="BH194:BH210" si="47">IF(N194="zníž. prenesená",J194,0)</f>
        <v>0</v>
      </c>
      <c r="BI194" s="208">
        <f t="shared" ref="BI194:BI210" si="48">IF(N194="nulová",J194,0)</f>
        <v>0</v>
      </c>
      <c r="BJ194" s="17" t="s">
        <v>160</v>
      </c>
      <c r="BK194" s="209">
        <f t="shared" ref="BK194:BK210" si="49">ROUND(I194*H194,3)</f>
        <v>0</v>
      </c>
      <c r="BL194" s="17" t="s">
        <v>159</v>
      </c>
      <c r="BM194" s="207" t="s">
        <v>1420</v>
      </c>
    </row>
    <row r="195" spans="1:65" s="2" customFormat="1" ht="21.75" customHeight="1">
      <c r="A195" s="34"/>
      <c r="B195" s="35"/>
      <c r="C195" s="196" t="s">
        <v>489</v>
      </c>
      <c r="D195" s="196" t="s">
        <v>155</v>
      </c>
      <c r="E195" s="197" t="s">
        <v>1421</v>
      </c>
      <c r="F195" s="198" t="s">
        <v>1422</v>
      </c>
      <c r="G195" s="199" t="s">
        <v>1334</v>
      </c>
      <c r="H195" s="200">
        <v>2</v>
      </c>
      <c r="I195" s="201"/>
      <c r="J195" s="200">
        <f t="shared" si="40"/>
        <v>0</v>
      </c>
      <c r="K195" s="202"/>
      <c r="L195" s="39"/>
      <c r="M195" s="203" t="s">
        <v>1</v>
      </c>
      <c r="N195" s="204" t="s">
        <v>40</v>
      </c>
      <c r="O195" s="75"/>
      <c r="P195" s="205">
        <f t="shared" si="41"/>
        <v>0</v>
      </c>
      <c r="Q195" s="205">
        <v>0</v>
      </c>
      <c r="R195" s="205">
        <f t="shared" si="42"/>
        <v>0</v>
      </c>
      <c r="S195" s="205">
        <v>0</v>
      </c>
      <c r="T195" s="206">
        <f t="shared" si="43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7" t="s">
        <v>159</v>
      </c>
      <c r="AT195" s="207" t="s">
        <v>155</v>
      </c>
      <c r="AU195" s="207" t="s">
        <v>160</v>
      </c>
      <c r="AY195" s="17" t="s">
        <v>153</v>
      </c>
      <c r="BE195" s="208">
        <f t="shared" si="44"/>
        <v>0</v>
      </c>
      <c r="BF195" s="208">
        <f t="shared" si="45"/>
        <v>0</v>
      </c>
      <c r="BG195" s="208">
        <f t="shared" si="46"/>
        <v>0</v>
      </c>
      <c r="BH195" s="208">
        <f t="shared" si="47"/>
        <v>0</v>
      </c>
      <c r="BI195" s="208">
        <f t="shared" si="48"/>
        <v>0</v>
      </c>
      <c r="BJ195" s="17" t="s">
        <v>160</v>
      </c>
      <c r="BK195" s="209">
        <f t="shared" si="49"/>
        <v>0</v>
      </c>
      <c r="BL195" s="17" t="s">
        <v>159</v>
      </c>
      <c r="BM195" s="207" t="s">
        <v>1423</v>
      </c>
    </row>
    <row r="196" spans="1:65" s="2" customFormat="1" ht="16.5" customHeight="1">
      <c r="A196" s="34"/>
      <c r="B196" s="35"/>
      <c r="C196" s="196" t="s">
        <v>494</v>
      </c>
      <c r="D196" s="196" t="s">
        <v>155</v>
      </c>
      <c r="E196" s="197" t="s">
        <v>1424</v>
      </c>
      <c r="F196" s="198" t="s">
        <v>1425</v>
      </c>
      <c r="G196" s="199" t="s">
        <v>308</v>
      </c>
      <c r="H196" s="200">
        <v>112</v>
      </c>
      <c r="I196" s="201"/>
      <c r="J196" s="200">
        <f t="shared" si="40"/>
        <v>0</v>
      </c>
      <c r="K196" s="202"/>
      <c r="L196" s="39"/>
      <c r="M196" s="203" t="s">
        <v>1</v>
      </c>
      <c r="N196" s="204" t="s">
        <v>40</v>
      </c>
      <c r="O196" s="75"/>
      <c r="P196" s="205">
        <f t="shared" si="41"/>
        <v>0</v>
      </c>
      <c r="Q196" s="205">
        <v>0</v>
      </c>
      <c r="R196" s="205">
        <f t="shared" si="42"/>
        <v>0</v>
      </c>
      <c r="S196" s="205">
        <v>0</v>
      </c>
      <c r="T196" s="206">
        <f t="shared" si="43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7" t="s">
        <v>159</v>
      </c>
      <c r="AT196" s="207" t="s">
        <v>155</v>
      </c>
      <c r="AU196" s="207" t="s">
        <v>160</v>
      </c>
      <c r="AY196" s="17" t="s">
        <v>153</v>
      </c>
      <c r="BE196" s="208">
        <f t="shared" si="44"/>
        <v>0</v>
      </c>
      <c r="BF196" s="208">
        <f t="shared" si="45"/>
        <v>0</v>
      </c>
      <c r="BG196" s="208">
        <f t="shared" si="46"/>
        <v>0</v>
      </c>
      <c r="BH196" s="208">
        <f t="shared" si="47"/>
        <v>0</v>
      </c>
      <c r="BI196" s="208">
        <f t="shared" si="48"/>
        <v>0</v>
      </c>
      <c r="BJ196" s="17" t="s">
        <v>160</v>
      </c>
      <c r="BK196" s="209">
        <f t="shared" si="49"/>
        <v>0</v>
      </c>
      <c r="BL196" s="17" t="s">
        <v>159</v>
      </c>
      <c r="BM196" s="207" t="s">
        <v>1426</v>
      </c>
    </row>
    <row r="197" spans="1:65" s="2" customFormat="1" ht="16.5" customHeight="1">
      <c r="A197" s="34"/>
      <c r="B197" s="35"/>
      <c r="C197" s="196" t="s">
        <v>499</v>
      </c>
      <c r="D197" s="196" t="s">
        <v>155</v>
      </c>
      <c r="E197" s="197" t="s">
        <v>1427</v>
      </c>
      <c r="F197" s="198" t="s">
        <v>1428</v>
      </c>
      <c r="G197" s="199" t="s">
        <v>308</v>
      </c>
      <c r="H197" s="200">
        <v>44</v>
      </c>
      <c r="I197" s="201"/>
      <c r="J197" s="200">
        <f t="shared" si="40"/>
        <v>0</v>
      </c>
      <c r="K197" s="202"/>
      <c r="L197" s="39"/>
      <c r="M197" s="203" t="s">
        <v>1</v>
      </c>
      <c r="N197" s="204" t="s">
        <v>40</v>
      </c>
      <c r="O197" s="75"/>
      <c r="P197" s="205">
        <f t="shared" si="41"/>
        <v>0</v>
      </c>
      <c r="Q197" s="205">
        <v>0</v>
      </c>
      <c r="R197" s="205">
        <f t="shared" si="42"/>
        <v>0</v>
      </c>
      <c r="S197" s="205">
        <v>0</v>
      </c>
      <c r="T197" s="206">
        <f t="shared" si="4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7" t="s">
        <v>159</v>
      </c>
      <c r="AT197" s="207" t="s">
        <v>155</v>
      </c>
      <c r="AU197" s="207" t="s">
        <v>160</v>
      </c>
      <c r="AY197" s="17" t="s">
        <v>153</v>
      </c>
      <c r="BE197" s="208">
        <f t="shared" si="44"/>
        <v>0</v>
      </c>
      <c r="BF197" s="208">
        <f t="shared" si="45"/>
        <v>0</v>
      </c>
      <c r="BG197" s="208">
        <f t="shared" si="46"/>
        <v>0</v>
      </c>
      <c r="BH197" s="208">
        <f t="shared" si="47"/>
        <v>0</v>
      </c>
      <c r="BI197" s="208">
        <f t="shared" si="48"/>
        <v>0</v>
      </c>
      <c r="BJ197" s="17" t="s">
        <v>160</v>
      </c>
      <c r="BK197" s="209">
        <f t="shared" si="49"/>
        <v>0</v>
      </c>
      <c r="BL197" s="17" t="s">
        <v>159</v>
      </c>
      <c r="BM197" s="207" t="s">
        <v>1429</v>
      </c>
    </row>
    <row r="198" spans="1:65" s="2" customFormat="1" ht="16.5" customHeight="1">
      <c r="A198" s="34"/>
      <c r="B198" s="35"/>
      <c r="C198" s="196" t="s">
        <v>504</v>
      </c>
      <c r="D198" s="196" t="s">
        <v>155</v>
      </c>
      <c r="E198" s="197" t="s">
        <v>1430</v>
      </c>
      <c r="F198" s="198" t="s">
        <v>1431</v>
      </c>
      <c r="G198" s="199" t="s">
        <v>308</v>
      </c>
      <c r="H198" s="200">
        <v>21</v>
      </c>
      <c r="I198" s="201"/>
      <c r="J198" s="200">
        <f t="shared" si="40"/>
        <v>0</v>
      </c>
      <c r="K198" s="202"/>
      <c r="L198" s="39"/>
      <c r="M198" s="203" t="s">
        <v>1</v>
      </c>
      <c r="N198" s="204" t="s">
        <v>40</v>
      </c>
      <c r="O198" s="75"/>
      <c r="P198" s="205">
        <f t="shared" si="41"/>
        <v>0</v>
      </c>
      <c r="Q198" s="205">
        <v>0</v>
      </c>
      <c r="R198" s="205">
        <f t="shared" si="42"/>
        <v>0</v>
      </c>
      <c r="S198" s="205">
        <v>0</v>
      </c>
      <c r="T198" s="206">
        <f t="shared" si="4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7" t="s">
        <v>159</v>
      </c>
      <c r="AT198" s="207" t="s">
        <v>155</v>
      </c>
      <c r="AU198" s="207" t="s">
        <v>160</v>
      </c>
      <c r="AY198" s="17" t="s">
        <v>153</v>
      </c>
      <c r="BE198" s="208">
        <f t="shared" si="44"/>
        <v>0</v>
      </c>
      <c r="BF198" s="208">
        <f t="shared" si="45"/>
        <v>0</v>
      </c>
      <c r="BG198" s="208">
        <f t="shared" si="46"/>
        <v>0</v>
      </c>
      <c r="BH198" s="208">
        <f t="shared" si="47"/>
        <v>0</v>
      </c>
      <c r="BI198" s="208">
        <f t="shared" si="48"/>
        <v>0</v>
      </c>
      <c r="BJ198" s="17" t="s">
        <v>160</v>
      </c>
      <c r="BK198" s="209">
        <f t="shared" si="49"/>
        <v>0</v>
      </c>
      <c r="BL198" s="17" t="s">
        <v>159</v>
      </c>
      <c r="BM198" s="207" t="s">
        <v>1432</v>
      </c>
    </row>
    <row r="199" spans="1:65" s="2" customFormat="1" ht="24.15" customHeight="1">
      <c r="A199" s="34"/>
      <c r="B199" s="35"/>
      <c r="C199" s="196" t="s">
        <v>509</v>
      </c>
      <c r="D199" s="196" t="s">
        <v>155</v>
      </c>
      <c r="E199" s="197" t="s">
        <v>1433</v>
      </c>
      <c r="F199" s="198" t="s">
        <v>1434</v>
      </c>
      <c r="G199" s="199" t="s">
        <v>1334</v>
      </c>
      <c r="H199" s="200">
        <v>1</v>
      </c>
      <c r="I199" s="201"/>
      <c r="J199" s="200">
        <f t="shared" si="40"/>
        <v>0</v>
      </c>
      <c r="K199" s="202"/>
      <c r="L199" s="39"/>
      <c r="M199" s="203" t="s">
        <v>1</v>
      </c>
      <c r="N199" s="204" t="s">
        <v>40</v>
      </c>
      <c r="O199" s="75"/>
      <c r="P199" s="205">
        <f t="shared" si="41"/>
        <v>0</v>
      </c>
      <c r="Q199" s="205">
        <v>0</v>
      </c>
      <c r="R199" s="205">
        <f t="shared" si="42"/>
        <v>0</v>
      </c>
      <c r="S199" s="205">
        <v>0</v>
      </c>
      <c r="T199" s="206">
        <f t="shared" si="4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7" t="s">
        <v>159</v>
      </c>
      <c r="AT199" s="207" t="s">
        <v>155</v>
      </c>
      <c r="AU199" s="207" t="s">
        <v>160</v>
      </c>
      <c r="AY199" s="17" t="s">
        <v>153</v>
      </c>
      <c r="BE199" s="208">
        <f t="shared" si="44"/>
        <v>0</v>
      </c>
      <c r="BF199" s="208">
        <f t="shared" si="45"/>
        <v>0</v>
      </c>
      <c r="BG199" s="208">
        <f t="shared" si="46"/>
        <v>0</v>
      </c>
      <c r="BH199" s="208">
        <f t="shared" si="47"/>
        <v>0</v>
      </c>
      <c r="BI199" s="208">
        <f t="shared" si="48"/>
        <v>0</v>
      </c>
      <c r="BJ199" s="17" t="s">
        <v>160</v>
      </c>
      <c r="BK199" s="209">
        <f t="shared" si="49"/>
        <v>0</v>
      </c>
      <c r="BL199" s="17" t="s">
        <v>159</v>
      </c>
      <c r="BM199" s="207" t="s">
        <v>892</v>
      </c>
    </row>
    <row r="200" spans="1:65" s="2" customFormat="1" ht="24.15" customHeight="1">
      <c r="A200" s="34"/>
      <c r="B200" s="35"/>
      <c r="C200" s="196" t="s">
        <v>514</v>
      </c>
      <c r="D200" s="196" t="s">
        <v>155</v>
      </c>
      <c r="E200" s="197" t="s">
        <v>1435</v>
      </c>
      <c r="F200" s="198" t="s">
        <v>1436</v>
      </c>
      <c r="G200" s="199" t="s">
        <v>1334</v>
      </c>
      <c r="H200" s="200">
        <v>1</v>
      </c>
      <c r="I200" s="201"/>
      <c r="J200" s="200">
        <f t="shared" si="40"/>
        <v>0</v>
      </c>
      <c r="K200" s="202"/>
      <c r="L200" s="39"/>
      <c r="M200" s="203" t="s">
        <v>1</v>
      </c>
      <c r="N200" s="204" t="s">
        <v>40</v>
      </c>
      <c r="O200" s="75"/>
      <c r="P200" s="205">
        <f t="shared" si="41"/>
        <v>0</v>
      </c>
      <c r="Q200" s="205">
        <v>0</v>
      </c>
      <c r="R200" s="205">
        <f t="shared" si="42"/>
        <v>0</v>
      </c>
      <c r="S200" s="205">
        <v>0</v>
      </c>
      <c r="T200" s="206">
        <f t="shared" si="4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7" t="s">
        <v>159</v>
      </c>
      <c r="AT200" s="207" t="s">
        <v>155</v>
      </c>
      <c r="AU200" s="207" t="s">
        <v>160</v>
      </c>
      <c r="AY200" s="17" t="s">
        <v>153</v>
      </c>
      <c r="BE200" s="208">
        <f t="shared" si="44"/>
        <v>0</v>
      </c>
      <c r="BF200" s="208">
        <f t="shared" si="45"/>
        <v>0</v>
      </c>
      <c r="BG200" s="208">
        <f t="shared" si="46"/>
        <v>0</v>
      </c>
      <c r="BH200" s="208">
        <f t="shared" si="47"/>
        <v>0</v>
      </c>
      <c r="BI200" s="208">
        <f t="shared" si="48"/>
        <v>0</v>
      </c>
      <c r="BJ200" s="17" t="s">
        <v>160</v>
      </c>
      <c r="BK200" s="209">
        <f t="shared" si="49"/>
        <v>0</v>
      </c>
      <c r="BL200" s="17" t="s">
        <v>159</v>
      </c>
      <c r="BM200" s="207" t="s">
        <v>1437</v>
      </c>
    </row>
    <row r="201" spans="1:65" s="2" customFormat="1" ht="16.5" customHeight="1">
      <c r="A201" s="34"/>
      <c r="B201" s="35"/>
      <c r="C201" s="196" t="s">
        <v>520</v>
      </c>
      <c r="D201" s="196" t="s">
        <v>155</v>
      </c>
      <c r="E201" s="197" t="s">
        <v>1438</v>
      </c>
      <c r="F201" s="198" t="s">
        <v>1439</v>
      </c>
      <c r="G201" s="199" t="s">
        <v>1334</v>
      </c>
      <c r="H201" s="200">
        <v>5</v>
      </c>
      <c r="I201" s="201"/>
      <c r="J201" s="200">
        <f t="shared" si="40"/>
        <v>0</v>
      </c>
      <c r="K201" s="202"/>
      <c r="L201" s="39"/>
      <c r="M201" s="203" t="s">
        <v>1</v>
      </c>
      <c r="N201" s="204" t="s">
        <v>40</v>
      </c>
      <c r="O201" s="75"/>
      <c r="P201" s="205">
        <f t="shared" si="41"/>
        <v>0</v>
      </c>
      <c r="Q201" s="205">
        <v>0</v>
      </c>
      <c r="R201" s="205">
        <f t="shared" si="42"/>
        <v>0</v>
      </c>
      <c r="S201" s="205">
        <v>0</v>
      </c>
      <c r="T201" s="206">
        <f t="shared" si="4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7" t="s">
        <v>159</v>
      </c>
      <c r="AT201" s="207" t="s">
        <v>155</v>
      </c>
      <c r="AU201" s="207" t="s">
        <v>160</v>
      </c>
      <c r="AY201" s="17" t="s">
        <v>153</v>
      </c>
      <c r="BE201" s="208">
        <f t="shared" si="44"/>
        <v>0</v>
      </c>
      <c r="BF201" s="208">
        <f t="shared" si="45"/>
        <v>0</v>
      </c>
      <c r="BG201" s="208">
        <f t="shared" si="46"/>
        <v>0</v>
      </c>
      <c r="BH201" s="208">
        <f t="shared" si="47"/>
        <v>0</v>
      </c>
      <c r="BI201" s="208">
        <f t="shared" si="48"/>
        <v>0</v>
      </c>
      <c r="BJ201" s="17" t="s">
        <v>160</v>
      </c>
      <c r="BK201" s="209">
        <f t="shared" si="49"/>
        <v>0</v>
      </c>
      <c r="BL201" s="17" t="s">
        <v>159</v>
      </c>
      <c r="BM201" s="207" t="s">
        <v>1440</v>
      </c>
    </row>
    <row r="202" spans="1:65" s="2" customFormat="1" ht="16.5" customHeight="1">
      <c r="A202" s="34"/>
      <c r="B202" s="35"/>
      <c r="C202" s="243" t="s">
        <v>525</v>
      </c>
      <c r="D202" s="243" t="s">
        <v>208</v>
      </c>
      <c r="E202" s="244" t="s">
        <v>1441</v>
      </c>
      <c r="F202" s="245" t="s">
        <v>1442</v>
      </c>
      <c r="G202" s="246" t="s">
        <v>1334</v>
      </c>
      <c r="H202" s="247">
        <v>1</v>
      </c>
      <c r="I202" s="248"/>
      <c r="J202" s="247">
        <f t="shared" si="40"/>
        <v>0</v>
      </c>
      <c r="K202" s="249"/>
      <c r="L202" s="250"/>
      <c r="M202" s="251" t="s">
        <v>1</v>
      </c>
      <c r="N202" s="252" t="s">
        <v>40</v>
      </c>
      <c r="O202" s="75"/>
      <c r="P202" s="205">
        <f t="shared" si="41"/>
        <v>0</v>
      </c>
      <c r="Q202" s="205">
        <v>0</v>
      </c>
      <c r="R202" s="205">
        <f t="shared" si="42"/>
        <v>0</v>
      </c>
      <c r="S202" s="205">
        <v>0</v>
      </c>
      <c r="T202" s="206">
        <f t="shared" si="4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7" t="s">
        <v>196</v>
      </c>
      <c r="AT202" s="207" t="s">
        <v>208</v>
      </c>
      <c r="AU202" s="207" t="s">
        <v>160</v>
      </c>
      <c r="AY202" s="17" t="s">
        <v>153</v>
      </c>
      <c r="BE202" s="208">
        <f t="shared" si="44"/>
        <v>0</v>
      </c>
      <c r="BF202" s="208">
        <f t="shared" si="45"/>
        <v>0</v>
      </c>
      <c r="BG202" s="208">
        <f t="shared" si="46"/>
        <v>0</v>
      </c>
      <c r="BH202" s="208">
        <f t="shared" si="47"/>
        <v>0</v>
      </c>
      <c r="BI202" s="208">
        <f t="shared" si="48"/>
        <v>0</v>
      </c>
      <c r="BJ202" s="17" t="s">
        <v>160</v>
      </c>
      <c r="BK202" s="209">
        <f t="shared" si="49"/>
        <v>0</v>
      </c>
      <c r="BL202" s="17" t="s">
        <v>159</v>
      </c>
      <c r="BM202" s="207" t="s">
        <v>1443</v>
      </c>
    </row>
    <row r="203" spans="1:65" s="2" customFormat="1" ht="16.5" customHeight="1">
      <c r="A203" s="34"/>
      <c r="B203" s="35"/>
      <c r="C203" s="243" t="s">
        <v>531</v>
      </c>
      <c r="D203" s="243" t="s">
        <v>208</v>
      </c>
      <c r="E203" s="244" t="s">
        <v>1444</v>
      </c>
      <c r="F203" s="245" t="s">
        <v>1445</v>
      </c>
      <c r="G203" s="246" t="s">
        <v>1334</v>
      </c>
      <c r="H203" s="247">
        <v>2</v>
      </c>
      <c r="I203" s="248"/>
      <c r="J203" s="247">
        <f t="shared" si="40"/>
        <v>0</v>
      </c>
      <c r="K203" s="249"/>
      <c r="L203" s="250"/>
      <c r="M203" s="251" t="s">
        <v>1</v>
      </c>
      <c r="N203" s="252" t="s">
        <v>40</v>
      </c>
      <c r="O203" s="75"/>
      <c r="P203" s="205">
        <f t="shared" si="41"/>
        <v>0</v>
      </c>
      <c r="Q203" s="205">
        <v>0</v>
      </c>
      <c r="R203" s="205">
        <f t="shared" si="42"/>
        <v>0</v>
      </c>
      <c r="S203" s="205">
        <v>0</v>
      </c>
      <c r="T203" s="206">
        <f t="shared" si="4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7" t="s">
        <v>196</v>
      </c>
      <c r="AT203" s="207" t="s">
        <v>208</v>
      </c>
      <c r="AU203" s="207" t="s">
        <v>160</v>
      </c>
      <c r="AY203" s="17" t="s">
        <v>153</v>
      </c>
      <c r="BE203" s="208">
        <f t="shared" si="44"/>
        <v>0</v>
      </c>
      <c r="BF203" s="208">
        <f t="shared" si="45"/>
        <v>0</v>
      </c>
      <c r="BG203" s="208">
        <f t="shared" si="46"/>
        <v>0</v>
      </c>
      <c r="BH203" s="208">
        <f t="shared" si="47"/>
        <v>0</v>
      </c>
      <c r="BI203" s="208">
        <f t="shared" si="48"/>
        <v>0</v>
      </c>
      <c r="BJ203" s="17" t="s">
        <v>160</v>
      </c>
      <c r="BK203" s="209">
        <f t="shared" si="49"/>
        <v>0</v>
      </c>
      <c r="BL203" s="17" t="s">
        <v>159</v>
      </c>
      <c r="BM203" s="207" t="s">
        <v>1446</v>
      </c>
    </row>
    <row r="204" spans="1:65" s="2" customFormat="1" ht="16.5" customHeight="1">
      <c r="A204" s="34"/>
      <c r="B204" s="35"/>
      <c r="C204" s="243" t="s">
        <v>536</v>
      </c>
      <c r="D204" s="243" t="s">
        <v>208</v>
      </c>
      <c r="E204" s="244" t="s">
        <v>1444</v>
      </c>
      <c r="F204" s="245" t="s">
        <v>1445</v>
      </c>
      <c r="G204" s="246" t="s">
        <v>1334</v>
      </c>
      <c r="H204" s="247">
        <v>1</v>
      </c>
      <c r="I204" s="248"/>
      <c r="J204" s="247">
        <f t="shared" si="40"/>
        <v>0</v>
      </c>
      <c r="K204" s="249"/>
      <c r="L204" s="250"/>
      <c r="M204" s="251" t="s">
        <v>1</v>
      </c>
      <c r="N204" s="252" t="s">
        <v>40</v>
      </c>
      <c r="O204" s="75"/>
      <c r="P204" s="205">
        <f t="shared" si="41"/>
        <v>0</v>
      </c>
      <c r="Q204" s="205">
        <v>0</v>
      </c>
      <c r="R204" s="205">
        <f t="shared" si="42"/>
        <v>0</v>
      </c>
      <c r="S204" s="205">
        <v>0</v>
      </c>
      <c r="T204" s="206">
        <f t="shared" si="43"/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7" t="s">
        <v>196</v>
      </c>
      <c r="AT204" s="207" t="s">
        <v>208</v>
      </c>
      <c r="AU204" s="207" t="s">
        <v>160</v>
      </c>
      <c r="AY204" s="17" t="s">
        <v>153</v>
      </c>
      <c r="BE204" s="208">
        <f t="shared" si="44"/>
        <v>0</v>
      </c>
      <c r="BF204" s="208">
        <f t="shared" si="45"/>
        <v>0</v>
      </c>
      <c r="BG204" s="208">
        <f t="shared" si="46"/>
        <v>0</v>
      </c>
      <c r="BH204" s="208">
        <f t="shared" si="47"/>
        <v>0</v>
      </c>
      <c r="BI204" s="208">
        <f t="shared" si="48"/>
        <v>0</v>
      </c>
      <c r="BJ204" s="17" t="s">
        <v>160</v>
      </c>
      <c r="BK204" s="209">
        <f t="shared" si="49"/>
        <v>0</v>
      </c>
      <c r="BL204" s="17" t="s">
        <v>159</v>
      </c>
      <c r="BM204" s="207" t="s">
        <v>1447</v>
      </c>
    </row>
    <row r="205" spans="1:65" s="2" customFormat="1" ht="16.5" customHeight="1">
      <c r="A205" s="34"/>
      <c r="B205" s="35"/>
      <c r="C205" s="243" t="s">
        <v>540</v>
      </c>
      <c r="D205" s="243" t="s">
        <v>208</v>
      </c>
      <c r="E205" s="244" t="s">
        <v>1448</v>
      </c>
      <c r="F205" s="245" t="s">
        <v>1449</v>
      </c>
      <c r="G205" s="246" t="s">
        <v>1334</v>
      </c>
      <c r="H205" s="247">
        <v>1</v>
      </c>
      <c r="I205" s="248"/>
      <c r="J205" s="247">
        <f t="shared" si="40"/>
        <v>0</v>
      </c>
      <c r="K205" s="249"/>
      <c r="L205" s="250"/>
      <c r="M205" s="251" t="s">
        <v>1</v>
      </c>
      <c r="N205" s="252" t="s">
        <v>40</v>
      </c>
      <c r="O205" s="75"/>
      <c r="P205" s="205">
        <f t="shared" si="41"/>
        <v>0</v>
      </c>
      <c r="Q205" s="205">
        <v>0</v>
      </c>
      <c r="R205" s="205">
        <f t="shared" si="42"/>
        <v>0</v>
      </c>
      <c r="S205" s="205">
        <v>0</v>
      </c>
      <c r="T205" s="206">
        <f t="shared" si="43"/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07" t="s">
        <v>196</v>
      </c>
      <c r="AT205" s="207" t="s">
        <v>208</v>
      </c>
      <c r="AU205" s="207" t="s">
        <v>160</v>
      </c>
      <c r="AY205" s="17" t="s">
        <v>153</v>
      </c>
      <c r="BE205" s="208">
        <f t="shared" si="44"/>
        <v>0</v>
      </c>
      <c r="BF205" s="208">
        <f t="shared" si="45"/>
        <v>0</v>
      </c>
      <c r="BG205" s="208">
        <f t="shared" si="46"/>
        <v>0</v>
      </c>
      <c r="BH205" s="208">
        <f t="shared" si="47"/>
        <v>0</v>
      </c>
      <c r="BI205" s="208">
        <f t="shared" si="48"/>
        <v>0</v>
      </c>
      <c r="BJ205" s="17" t="s">
        <v>160</v>
      </c>
      <c r="BK205" s="209">
        <f t="shared" si="49"/>
        <v>0</v>
      </c>
      <c r="BL205" s="17" t="s">
        <v>159</v>
      </c>
      <c r="BM205" s="207" t="s">
        <v>1450</v>
      </c>
    </row>
    <row r="206" spans="1:65" s="2" customFormat="1" ht="16.5" customHeight="1">
      <c r="A206" s="34"/>
      <c r="B206" s="35"/>
      <c r="C206" s="243" t="s">
        <v>546</v>
      </c>
      <c r="D206" s="243" t="s">
        <v>208</v>
      </c>
      <c r="E206" s="244" t="s">
        <v>1451</v>
      </c>
      <c r="F206" s="245" t="s">
        <v>1452</v>
      </c>
      <c r="G206" s="246" t="s">
        <v>1334</v>
      </c>
      <c r="H206" s="247">
        <v>1</v>
      </c>
      <c r="I206" s="248"/>
      <c r="J206" s="247">
        <f t="shared" si="40"/>
        <v>0</v>
      </c>
      <c r="K206" s="249"/>
      <c r="L206" s="250"/>
      <c r="M206" s="251" t="s">
        <v>1</v>
      </c>
      <c r="N206" s="252" t="s">
        <v>40</v>
      </c>
      <c r="O206" s="75"/>
      <c r="P206" s="205">
        <f t="shared" si="41"/>
        <v>0</v>
      </c>
      <c r="Q206" s="205">
        <v>0</v>
      </c>
      <c r="R206" s="205">
        <f t="shared" si="42"/>
        <v>0</v>
      </c>
      <c r="S206" s="205">
        <v>0</v>
      </c>
      <c r="T206" s="206">
        <f t="shared" si="4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7" t="s">
        <v>196</v>
      </c>
      <c r="AT206" s="207" t="s">
        <v>208</v>
      </c>
      <c r="AU206" s="207" t="s">
        <v>160</v>
      </c>
      <c r="AY206" s="17" t="s">
        <v>153</v>
      </c>
      <c r="BE206" s="208">
        <f t="shared" si="44"/>
        <v>0</v>
      </c>
      <c r="BF206" s="208">
        <f t="shared" si="45"/>
        <v>0</v>
      </c>
      <c r="BG206" s="208">
        <f t="shared" si="46"/>
        <v>0</v>
      </c>
      <c r="BH206" s="208">
        <f t="shared" si="47"/>
        <v>0</v>
      </c>
      <c r="BI206" s="208">
        <f t="shared" si="48"/>
        <v>0</v>
      </c>
      <c r="BJ206" s="17" t="s">
        <v>160</v>
      </c>
      <c r="BK206" s="209">
        <f t="shared" si="49"/>
        <v>0</v>
      </c>
      <c r="BL206" s="17" t="s">
        <v>159</v>
      </c>
      <c r="BM206" s="207" t="s">
        <v>1453</v>
      </c>
    </row>
    <row r="207" spans="1:65" s="2" customFormat="1" ht="16.5" customHeight="1">
      <c r="A207" s="34"/>
      <c r="B207" s="35"/>
      <c r="C207" s="196" t="s">
        <v>550</v>
      </c>
      <c r="D207" s="196" t="s">
        <v>155</v>
      </c>
      <c r="E207" s="197" t="s">
        <v>1454</v>
      </c>
      <c r="F207" s="198" t="s">
        <v>1455</v>
      </c>
      <c r="G207" s="199" t="s">
        <v>1334</v>
      </c>
      <c r="H207" s="200">
        <v>1</v>
      </c>
      <c r="I207" s="201"/>
      <c r="J207" s="200">
        <f t="shared" si="40"/>
        <v>0</v>
      </c>
      <c r="K207" s="202"/>
      <c r="L207" s="39"/>
      <c r="M207" s="203" t="s">
        <v>1</v>
      </c>
      <c r="N207" s="204" t="s">
        <v>40</v>
      </c>
      <c r="O207" s="75"/>
      <c r="P207" s="205">
        <f t="shared" si="41"/>
        <v>0</v>
      </c>
      <c r="Q207" s="205">
        <v>0</v>
      </c>
      <c r="R207" s="205">
        <f t="shared" si="42"/>
        <v>0</v>
      </c>
      <c r="S207" s="205">
        <v>0</v>
      </c>
      <c r="T207" s="206">
        <f t="shared" si="4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7" t="s">
        <v>159</v>
      </c>
      <c r="AT207" s="207" t="s">
        <v>155</v>
      </c>
      <c r="AU207" s="207" t="s">
        <v>160</v>
      </c>
      <c r="AY207" s="17" t="s">
        <v>153</v>
      </c>
      <c r="BE207" s="208">
        <f t="shared" si="44"/>
        <v>0</v>
      </c>
      <c r="BF207" s="208">
        <f t="shared" si="45"/>
        <v>0</v>
      </c>
      <c r="BG207" s="208">
        <f t="shared" si="46"/>
        <v>0</v>
      </c>
      <c r="BH207" s="208">
        <f t="shared" si="47"/>
        <v>0</v>
      </c>
      <c r="BI207" s="208">
        <f t="shared" si="48"/>
        <v>0</v>
      </c>
      <c r="BJ207" s="17" t="s">
        <v>160</v>
      </c>
      <c r="BK207" s="209">
        <f t="shared" si="49"/>
        <v>0</v>
      </c>
      <c r="BL207" s="17" t="s">
        <v>159</v>
      </c>
      <c r="BM207" s="207" t="s">
        <v>1456</v>
      </c>
    </row>
    <row r="208" spans="1:65" s="2" customFormat="1" ht="21.75" customHeight="1">
      <c r="A208" s="34"/>
      <c r="B208" s="35"/>
      <c r="C208" s="196" t="s">
        <v>555</v>
      </c>
      <c r="D208" s="196" t="s">
        <v>155</v>
      </c>
      <c r="E208" s="197" t="s">
        <v>1457</v>
      </c>
      <c r="F208" s="198" t="s">
        <v>1458</v>
      </c>
      <c r="G208" s="199" t="s">
        <v>308</v>
      </c>
      <c r="H208" s="200">
        <v>177</v>
      </c>
      <c r="I208" s="201"/>
      <c r="J208" s="200">
        <f t="shared" si="40"/>
        <v>0</v>
      </c>
      <c r="K208" s="202"/>
      <c r="L208" s="39"/>
      <c r="M208" s="203" t="s">
        <v>1</v>
      </c>
      <c r="N208" s="204" t="s">
        <v>40</v>
      </c>
      <c r="O208" s="75"/>
      <c r="P208" s="205">
        <f t="shared" si="41"/>
        <v>0</v>
      </c>
      <c r="Q208" s="205">
        <v>0</v>
      </c>
      <c r="R208" s="205">
        <f t="shared" si="42"/>
        <v>0</v>
      </c>
      <c r="S208" s="205">
        <v>0</v>
      </c>
      <c r="T208" s="206">
        <f t="shared" si="4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7" t="s">
        <v>159</v>
      </c>
      <c r="AT208" s="207" t="s">
        <v>155</v>
      </c>
      <c r="AU208" s="207" t="s">
        <v>160</v>
      </c>
      <c r="AY208" s="17" t="s">
        <v>153</v>
      </c>
      <c r="BE208" s="208">
        <f t="shared" si="44"/>
        <v>0</v>
      </c>
      <c r="BF208" s="208">
        <f t="shared" si="45"/>
        <v>0</v>
      </c>
      <c r="BG208" s="208">
        <f t="shared" si="46"/>
        <v>0</v>
      </c>
      <c r="BH208" s="208">
        <f t="shared" si="47"/>
        <v>0</v>
      </c>
      <c r="BI208" s="208">
        <f t="shared" si="48"/>
        <v>0</v>
      </c>
      <c r="BJ208" s="17" t="s">
        <v>160</v>
      </c>
      <c r="BK208" s="209">
        <f t="shared" si="49"/>
        <v>0</v>
      </c>
      <c r="BL208" s="17" t="s">
        <v>159</v>
      </c>
      <c r="BM208" s="207" t="s">
        <v>1459</v>
      </c>
    </row>
    <row r="209" spans="1:65" s="2" customFormat="1" ht="21.75" customHeight="1">
      <c r="A209" s="34"/>
      <c r="B209" s="35"/>
      <c r="C209" s="196" t="s">
        <v>560</v>
      </c>
      <c r="D209" s="196" t="s">
        <v>155</v>
      </c>
      <c r="E209" s="197" t="s">
        <v>1460</v>
      </c>
      <c r="F209" s="198" t="s">
        <v>1461</v>
      </c>
      <c r="G209" s="199" t="s">
        <v>308</v>
      </c>
      <c r="H209" s="200">
        <v>177</v>
      </c>
      <c r="I209" s="201"/>
      <c r="J209" s="200">
        <f t="shared" si="40"/>
        <v>0</v>
      </c>
      <c r="K209" s="202"/>
      <c r="L209" s="39"/>
      <c r="M209" s="203" t="s">
        <v>1</v>
      </c>
      <c r="N209" s="204" t="s">
        <v>40</v>
      </c>
      <c r="O209" s="75"/>
      <c r="P209" s="205">
        <f t="shared" si="41"/>
        <v>0</v>
      </c>
      <c r="Q209" s="205">
        <v>0</v>
      </c>
      <c r="R209" s="205">
        <f t="shared" si="42"/>
        <v>0</v>
      </c>
      <c r="S209" s="205">
        <v>0</v>
      </c>
      <c r="T209" s="206">
        <f t="shared" si="4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7" t="s">
        <v>159</v>
      </c>
      <c r="AT209" s="207" t="s">
        <v>155</v>
      </c>
      <c r="AU209" s="207" t="s">
        <v>160</v>
      </c>
      <c r="AY209" s="17" t="s">
        <v>153</v>
      </c>
      <c r="BE209" s="208">
        <f t="shared" si="44"/>
        <v>0</v>
      </c>
      <c r="BF209" s="208">
        <f t="shared" si="45"/>
        <v>0</v>
      </c>
      <c r="BG209" s="208">
        <f t="shared" si="46"/>
        <v>0</v>
      </c>
      <c r="BH209" s="208">
        <f t="shared" si="47"/>
        <v>0</v>
      </c>
      <c r="BI209" s="208">
        <f t="shared" si="48"/>
        <v>0</v>
      </c>
      <c r="BJ209" s="17" t="s">
        <v>160</v>
      </c>
      <c r="BK209" s="209">
        <f t="shared" si="49"/>
        <v>0</v>
      </c>
      <c r="BL209" s="17" t="s">
        <v>159</v>
      </c>
      <c r="BM209" s="207" t="s">
        <v>1462</v>
      </c>
    </row>
    <row r="210" spans="1:65" s="2" customFormat="1" ht="24.15" customHeight="1">
      <c r="A210" s="34"/>
      <c r="B210" s="35"/>
      <c r="C210" s="196" t="s">
        <v>565</v>
      </c>
      <c r="D210" s="196" t="s">
        <v>155</v>
      </c>
      <c r="E210" s="197" t="s">
        <v>1463</v>
      </c>
      <c r="F210" s="198" t="s">
        <v>1464</v>
      </c>
      <c r="G210" s="199" t="s">
        <v>266</v>
      </c>
      <c r="H210" s="200">
        <v>0.3</v>
      </c>
      <c r="I210" s="201"/>
      <c r="J210" s="200">
        <f t="shared" si="40"/>
        <v>0</v>
      </c>
      <c r="K210" s="202"/>
      <c r="L210" s="39"/>
      <c r="M210" s="203" t="s">
        <v>1</v>
      </c>
      <c r="N210" s="204" t="s">
        <v>40</v>
      </c>
      <c r="O210" s="75"/>
      <c r="P210" s="205">
        <f t="shared" si="41"/>
        <v>0</v>
      </c>
      <c r="Q210" s="205">
        <v>0</v>
      </c>
      <c r="R210" s="205">
        <f t="shared" si="42"/>
        <v>0</v>
      </c>
      <c r="S210" s="205">
        <v>0</v>
      </c>
      <c r="T210" s="206">
        <f t="shared" si="4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07" t="s">
        <v>159</v>
      </c>
      <c r="AT210" s="207" t="s">
        <v>155</v>
      </c>
      <c r="AU210" s="207" t="s">
        <v>160</v>
      </c>
      <c r="AY210" s="17" t="s">
        <v>153</v>
      </c>
      <c r="BE210" s="208">
        <f t="shared" si="44"/>
        <v>0</v>
      </c>
      <c r="BF210" s="208">
        <f t="shared" si="45"/>
        <v>0</v>
      </c>
      <c r="BG210" s="208">
        <f t="shared" si="46"/>
        <v>0</v>
      </c>
      <c r="BH210" s="208">
        <f t="shared" si="47"/>
        <v>0</v>
      </c>
      <c r="BI210" s="208">
        <f t="shared" si="48"/>
        <v>0</v>
      </c>
      <c r="BJ210" s="17" t="s">
        <v>160</v>
      </c>
      <c r="BK210" s="209">
        <f t="shared" si="49"/>
        <v>0</v>
      </c>
      <c r="BL210" s="17" t="s">
        <v>159</v>
      </c>
      <c r="BM210" s="207" t="s">
        <v>1465</v>
      </c>
    </row>
    <row r="211" spans="1:65" s="12" customFormat="1" ht="22.8" customHeight="1">
      <c r="B211" s="181"/>
      <c r="C211" s="182"/>
      <c r="D211" s="183" t="s">
        <v>73</v>
      </c>
      <c r="E211" s="194" t="s">
        <v>1466</v>
      </c>
      <c r="F211" s="194" t="s">
        <v>1467</v>
      </c>
      <c r="G211" s="182"/>
      <c r="H211" s="182"/>
      <c r="I211" s="185"/>
      <c r="J211" s="195">
        <f>BK211</f>
        <v>0</v>
      </c>
      <c r="K211" s="182"/>
      <c r="L211" s="186"/>
      <c r="M211" s="187"/>
      <c r="N211" s="188"/>
      <c r="O211" s="188"/>
      <c r="P211" s="189">
        <f>SUM(P212:P242)</f>
        <v>0</v>
      </c>
      <c r="Q211" s="188"/>
      <c r="R211" s="189">
        <f>SUM(R212:R242)</f>
        <v>0</v>
      </c>
      <c r="S211" s="188"/>
      <c r="T211" s="190">
        <f>SUM(T212:T242)</f>
        <v>0</v>
      </c>
      <c r="AR211" s="191" t="s">
        <v>82</v>
      </c>
      <c r="AT211" s="192" t="s">
        <v>73</v>
      </c>
      <c r="AU211" s="192" t="s">
        <v>82</v>
      </c>
      <c r="AY211" s="191" t="s">
        <v>153</v>
      </c>
      <c r="BK211" s="193">
        <f>SUM(BK212:BK242)</f>
        <v>0</v>
      </c>
    </row>
    <row r="212" spans="1:65" s="2" customFormat="1" ht="16.5" customHeight="1">
      <c r="A212" s="34"/>
      <c r="B212" s="35"/>
      <c r="C212" s="196" t="s">
        <v>570</v>
      </c>
      <c r="D212" s="196" t="s">
        <v>155</v>
      </c>
      <c r="E212" s="197" t="s">
        <v>1468</v>
      </c>
      <c r="F212" s="198" t="s">
        <v>1469</v>
      </c>
      <c r="G212" s="199" t="s">
        <v>1470</v>
      </c>
      <c r="H212" s="200">
        <v>3</v>
      </c>
      <c r="I212" s="201"/>
      <c r="J212" s="200">
        <f t="shared" ref="J212:J242" si="50">ROUND(I212*H212,3)</f>
        <v>0</v>
      </c>
      <c r="K212" s="202"/>
      <c r="L212" s="39"/>
      <c r="M212" s="203" t="s">
        <v>1</v>
      </c>
      <c r="N212" s="204" t="s">
        <v>40</v>
      </c>
      <c r="O212" s="75"/>
      <c r="P212" s="205">
        <f t="shared" ref="P212:P242" si="51">O212*H212</f>
        <v>0</v>
      </c>
      <c r="Q212" s="205">
        <v>0</v>
      </c>
      <c r="R212" s="205">
        <f t="shared" ref="R212:R242" si="52">Q212*H212</f>
        <v>0</v>
      </c>
      <c r="S212" s="205">
        <v>0</v>
      </c>
      <c r="T212" s="206">
        <f t="shared" ref="T212:T242" si="53"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7" t="s">
        <v>159</v>
      </c>
      <c r="AT212" s="207" t="s">
        <v>155</v>
      </c>
      <c r="AU212" s="207" t="s">
        <v>160</v>
      </c>
      <c r="AY212" s="17" t="s">
        <v>153</v>
      </c>
      <c r="BE212" s="208">
        <f t="shared" ref="BE212:BE242" si="54">IF(N212="základná",J212,0)</f>
        <v>0</v>
      </c>
      <c r="BF212" s="208">
        <f t="shared" ref="BF212:BF242" si="55">IF(N212="znížená",J212,0)</f>
        <v>0</v>
      </c>
      <c r="BG212" s="208">
        <f t="shared" ref="BG212:BG242" si="56">IF(N212="zákl. prenesená",J212,0)</f>
        <v>0</v>
      </c>
      <c r="BH212" s="208">
        <f t="shared" ref="BH212:BH242" si="57">IF(N212="zníž. prenesená",J212,0)</f>
        <v>0</v>
      </c>
      <c r="BI212" s="208">
        <f t="shared" ref="BI212:BI242" si="58">IF(N212="nulová",J212,0)</f>
        <v>0</v>
      </c>
      <c r="BJ212" s="17" t="s">
        <v>160</v>
      </c>
      <c r="BK212" s="209">
        <f t="shared" ref="BK212:BK242" si="59">ROUND(I212*H212,3)</f>
        <v>0</v>
      </c>
      <c r="BL212" s="17" t="s">
        <v>159</v>
      </c>
      <c r="BM212" s="207" t="s">
        <v>1471</v>
      </c>
    </row>
    <row r="213" spans="1:65" s="2" customFormat="1" ht="21.75" customHeight="1">
      <c r="A213" s="34"/>
      <c r="B213" s="35"/>
      <c r="C213" s="243" t="s">
        <v>574</v>
      </c>
      <c r="D213" s="243" t="s">
        <v>208</v>
      </c>
      <c r="E213" s="244" t="s">
        <v>1472</v>
      </c>
      <c r="F213" s="245" t="s">
        <v>1473</v>
      </c>
      <c r="G213" s="246" t="s">
        <v>1474</v>
      </c>
      <c r="H213" s="247">
        <v>3</v>
      </c>
      <c r="I213" s="248"/>
      <c r="J213" s="247">
        <f t="shared" si="50"/>
        <v>0</v>
      </c>
      <c r="K213" s="249"/>
      <c r="L213" s="250"/>
      <c r="M213" s="251" t="s">
        <v>1</v>
      </c>
      <c r="N213" s="252" t="s">
        <v>40</v>
      </c>
      <c r="O213" s="75"/>
      <c r="P213" s="205">
        <f t="shared" si="51"/>
        <v>0</v>
      </c>
      <c r="Q213" s="205">
        <v>0</v>
      </c>
      <c r="R213" s="205">
        <f t="shared" si="52"/>
        <v>0</v>
      </c>
      <c r="S213" s="205">
        <v>0</v>
      </c>
      <c r="T213" s="206">
        <f t="shared" si="53"/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07" t="s">
        <v>196</v>
      </c>
      <c r="AT213" s="207" t="s">
        <v>208</v>
      </c>
      <c r="AU213" s="207" t="s">
        <v>160</v>
      </c>
      <c r="AY213" s="17" t="s">
        <v>153</v>
      </c>
      <c r="BE213" s="208">
        <f t="shared" si="54"/>
        <v>0</v>
      </c>
      <c r="BF213" s="208">
        <f t="shared" si="55"/>
        <v>0</v>
      </c>
      <c r="BG213" s="208">
        <f t="shared" si="56"/>
        <v>0</v>
      </c>
      <c r="BH213" s="208">
        <f t="shared" si="57"/>
        <v>0</v>
      </c>
      <c r="BI213" s="208">
        <f t="shared" si="58"/>
        <v>0</v>
      </c>
      <c r="BJ213" s="17" t="s">
        <v>160</v>
      </c>
      <c r="BK213" s="209">
        <f t="shared" si="59"/>
        <v>0</v>
      </c>
      <c r="BL213" s="17" t="s">
        <v>159</v>
      </c>
      <c r="BM213" s="207" t="s">
        <v>1475</v>
      </c>
    </row>
    <row r="214" spans="1:65" s="2" customFormat="1" ht="24.15" customHeight="1">
      <c r="A214" s="34"/>
      <c r="B214" s="35"/>
      <c r="C214" s="243" t="s">
        <v>578</v>
      </c>
      <c r="D214" s="243" t="s">
        <v>208</v>
      </c>
      <c r="E214" s="244" t="s">
        <v>1476</v>
      </c>
      <c r="F214" s="245" t="s">
        <v>1477</v>
      </c>
      <c r="G214" s="246" t="s">
        <v>1474</v>
      </c>
      <c r="H214" s="247">
        <v>3</v>
      </c>
      <c r="I214" s="248"/>
      <c r="J214" s="247">
        <f t="shared" si="50"/>
        <v>0</v>
      </c>
      <c r="K214" s="249"/>
      <c r="L214" s="250"/>
      <c r="M214" s="251" t="s">
        <v>1</v>
      </c>
      <c r="N214" s="252" t="s">
        <v>40</v>
      </c>
      <c r="O214" s="75"/>
      <c r="P214" s="205">
        <f t="shared" si="51"/>
        <v>0</v>
      </c>
      <c r="Q214" s="205">
        <v>0</v>
      </c>
      <c r="R214" s="205">
        <f t="shared" si="52"/>
        <v>0</v>
      </c>
      <c r="S214" s="205">
        <v>0</v>
      </c>
      <c r="T214" s="206">
        <f t="shared" si="53"/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7" t="s">
        <v>196</v>
      </c>
      <c r="AT214" s="207" t="s">
        <v>208</v>
      </c>
      <c r="AU214" s="207" t="s">
        <v>160</v>
      </c>
      <c r="AY214" s="17" t="s">
        <v>153</v>
      </c>
      <c r="BE214" s="208">
        <f t="shared" si="54"/>
        <v>0</v>
      </c>
      <c r="BF214" s="208">
        <f t="shared" si="55"/>
        <v>0</v>
      </c>
      <c r="BG214" s="208">
        <f t="shared" si="56"/>
        <v>0</v>
      </c>
      <c r="BH214" s="208">
        <f t="shared" si="57"/>
        <v>0</v>
      </c>
      <c r="BI214" s="208">
        <f t="shared" si="58"/>
        <v>0</v>
      </c>
      <c r="BJ214" s="17" t="s">
        <v>160</v>
      </c>
      <c r="BK214" s="209">
        <f t="shared" si="59"/>
        <v>0</v>
      </c>
      <c r="BL214" s="17" t="s">
        <v>159</v>
      </c>
      <c r="BM214" s="207" t="s">
        <v>1478</v>
      </c>
    </row>
    <row r="215" spans="1:65" s="2" customFormat="1" ht="16.5" customHeight="1">
      <c r="A215" s="34"/>
      <c r="B215" s="35"/>
      <c r="C215" s="243" t="s">
        <v>584</v>
      </c>
      <c r="D215" s="243" t="s">
        <v>208</v>
      </c>
      <c r="E215" s="244" t="s">
        <v>1479</v>
      </c>
      <c r="F215" s="245" t="s">
        <v>1480</v>
      </c>
      <c r="G215" s="246" t="s">
        <v>1474</v>
      </c>
      <c r="H215" s="247">
        <v>3</v>
      </c>
      <c r="I215" s="248"/>
      <c r="J215" s="247">
        <f t="shared" si="50"/>
        <v>0</v>
      </c>
      <c r="K215" s="249"/>
      <c r="L215" s="250"/>
      <c r="M215" s="251" t="s">
        <v>1</v>
      </c>
      <c r="N215" s="252" t="s">
        <v>40</v>
      </c>
      <c r="O215" s="75"/>
      <c r="P215" s="205">
        <f t="shared" si="51"/>
        <v>0</v>
      </c>
      <c r="Q215" s="205">
        <v>0</v>
      </c>
      <c r="R215" s="205">
        <f t="shared" si="52"/>
        <v>0</v>
      </c>
      <c r="S215" s="205">
        <v>0</v>
      </c>
      <c r="T215" s="206">
        <f t="shared" si="53"/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7" t="s">
        <v>196</v>
      </c>
      <c r="AT215" s="207" t="s">
        <v>208</v>
      </c>
      <c r="AU215" s="207" t="s">
        <v>160</v>
      </c>
      <c r="AY215" s="17" t="s">
        <v>153</v>
      </c>
      <c r="BE215" s="208">
        <f t="shared" si="54"/>
        <v>0</v>
      </c>
      <c r="BF215" s="208">
        <f t="shared" si="55"/>
        <v>0</v>
      </c>
      <c r="BG215" s="208">
        <f t="shared" si="56"/>
        <v>0</v>
      </c>
      <c r="BH215" s="208">
        <f t="shared" si="57"/>
        <v>0</v>
      </c>
      <c r="BI215" s="208">
        <f t="shared" si="58"/>
        <v>0</v>
      </c>
      <c r="BJ215" s="17" t="s">
        <v>160</v>
      </c>
      <c r="BK215" s="209">
        <f t="shared" si="59"/>
        <v>0</v>
      </c>
      <c r="BL215" s="17" t="s">
        <v>159</v>
      </c>
      <c r="BM215" s="207" t="s">
        <v>1481</v>
      </c>
    </row>
    <row r="216" spans="1:65" s="2" customFormat="1" ht="16.5" customHeight="1">
      <c r="A216" s="34"/>
      <c r="B216" s="35"/>
      <c r="C216" s="196" t="s">
        <v>588</v>
      </c>
      <c r="D216" s="196" t="s">
        <v>155</v>
      </c>
      <c r="E216" s="197" t="s">
        <v>1482</v>
      </c>
      <c r="F216" s="198" t="s">
        <v>1483</v>
      </c>
      <c r="G216" s="199" t="s">
        <v>1334</v>
      </c>
      <c r="H216" s="200">
        <v>3</v>
      </c>
      <c r="I216" s="201"/>
      <c r="J216" s="200">
        <f t="shared" si="50"/>
        <v>0</v>
      </c>
      <c r="K216" s="202"/>
      <c r="L216" s="39"/>
      <c r="M216" s="203" t="s">
        <v>1</v>
      </c>
      <c r="N216" s="204" t="s">
        <v>40</v>
      </c>
      <c r="O216" s="75"/>
      <c r="P216" s="205">
        <f t="shared" si="51"/>
        <v>0</v>
      </c>
      <c r="Q216" s="205">
        <v>0</v>
      </c>
      <c r="R216" s="205">
        <f t="shared" si="52"/>
        <v>0</v>
      </c>
      <c r="S216" s="205">
        <v>0</v>
      </c>
      <c r="T216" s="206">
        <f t="shared" si="53"/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07" t="s">
        <v>159</v>
      </c>
      <c r="AT216" s="207" t="s">
        <v>155</v>
      </c>
      <c r="AU216" s="207" t="s">
        <v>160</v>
      </c>
      <c r="AY216" s="17" t="s">
        <v>153</v>
      </c>
      <c r="BE216" s="208">
        <f t="shared" si="54"/>
        <v>0</v>
      </c>
      <c r="BF216" s="208">
        <f t="shared" si="55"/>
        <v>0</v>
      </c>
      <c r="BG216" s="208">
        <f t="shared" si="56"/>
        <v>0</v>
      </c>
      <c r="BH216" s="208">
        <f t="shared" si="57"/>
        <v>0</v>
      </c>
      <c r="BI216" s="208">
        <f t="shared" si="58"/>
        <v>0</v>
      </c>
      <c r="BJ216" s="17" t="s">
        <v>160</v>
      </c>
      <c r="BK216" s="209">
        <f t="shared" si="59"/>
        <v>0</v>
      </c>
      <c r="BL216" s="17" t="s">
        <v>159</v>
      </c>
      <c r="BM216" s="207" t="s">
        <v>1484</v>
      </c>
    </row>
    <row r="217" spans="1:65" s="2" customFormat="1" ht="16.5" customHeight="1">
      <c r="A217" s="34"/>
      <c r="B217" s="35"/>
      <c r="C217" s="243" t="s">
        <v>593</v>
      </c>
      <c r="D217" s="243" t="s">
        <v>208</v>
      </c>
      <c r="E217" s="244" t="s">
        <v>1485</v>
      </c>
      <c r="F217" s="245" t="s">
        <v>1486</v>
      </c>
      <c r="G217" s="246" t="s">
        <v>1334</v>
      </c>
      <c r="H217" s="247">
        <v>3</v>
      </c>
      <c r="I217" s="248"/>
      <c r="J217" s="247">
        <f t="shared" si="50"/>
        <v>0</v>
      </c>
      <c r="K217" s="249"/>
      <c r="L217" s="250"/>
      <c r="M217" s="251" t="s">
        <v>1</v>
      </c>
      <c r="N217" s="252" t="s">
        <v>40</v>
      </c>
      <c r="O217" s="75"/>
      <c r="P217" s="205">
        <f t="shared" si="51"/>
        <v>0</v>
      </c>
      <c r="Q217" s="205">
        <v>0</v>
      </c>
      <c r="R217" s="205">
        <f t="shared" si="52"/>
        <v>0</v>
      </c>
      <c r="S217" s="205">
        <v>0</v>
      </c>
      <c r="T217" s="206">
        <f t="shared" si="53"/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7" t="s">
        <v>196</v>
      </c>
      <c r="AT217" s="207" t="s">
        <v>208</v>
      </c>
      <c r="AU217" s="207" t="s">
        <v>160</v>
      </c>
      <c r="AY217" s="17" t="s">
        <v>153</v>
      </c>
      <c r="BE217" s="208">
        <f t="shared" si="54"/>
        <v>0</v>
      </c>
      <c r="BF217" s="208">
        <f t="shared" si="55"/>
        <v>0</v>
      </c>
      <c r="BG217" s="208">
        <f t="shared" si="56"/>
        <v>0</v>
      </c>
      <c r="BH217" s="208">
        <f t="shared" si="57"/>
        <v>0</v>
      </c>
      <c r="BI217" s="208">
        <f t="shared" si="58"/>
        <v>0</v>
      </c>
      <c r="BJ217" s="17" t="s">
        <v>160</v>
      </c>
      <c r="BK217" s="209">
        <f t="shared" si="59"/>
        <v>0</v>
      </c>
      <c r="BL217" s="17" t="s">
        <v>159</v>
      </c>
      <c r="BM217" s="207" t="s">
        <v>1487</v>
      </c>
    </row>
    <row r="218" spans="1:65" s="2" customFormat="1" ht="16.5" customHeight="1">
      <c r="A218" s="34"/>
      <c r="B218" s="35"/>
      <c r="C218" s="243" t="s">
        <v>597</v>
      </c>
      <c r="D218" s="243" t="s">
        <v>208</v>
      </c>
      <c r="E218" s="244" t="s">
        <v>1488</v>
      </c>
      <c r="F218" s="245" t="s">
        <v>1489</v>
      </c>
      <c r="G218" s="246" t="s">
        <v>1334</v>
      </c>
      <c r="H218" s="247">
        <v>3</v>
      </c>
      <c r="I218" s="248"/>
      <c r="J218" s="247">
        <f t="shared" si="50"/>
        <v>0</v>
      </c>
      <c r="K218" s="249"/>
      <c r="L218" s="250"/>
      <c r="M218" s="251" t="s">
        <v>1</v>
      </c>
      <c r="N218" s="252" t="s">
        <v>40</v>
      </c>
      <c r="O218" s="75"/>
      <c r="P218" s="205">
        <f t="shared" si="51"/>
        <v>0</v>
      </c>
      <c r="Q218" s="205">
        <v>0</v>
      </c>
      <c r="R218" s="205">
        <f t="shared" si="52"/>
        <v>0</v>
      </c>
      <c r="S218" s="205">
        <v>0</v>
      </c>
      <c r="T218" s="206">
        <f t="shared" si="53"/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7" t="s">
        <v>196</v>
      </c>
      <c r="AT218" s="207" t="s">
        <v>208</v>
      </c>
      <c r="AU218" s="207" t="s">
        <v>160</v>
      </c>
      <c r="AY218" s="17" t="s">
        <v>153</v>
      </c>
      <c r="BE218" s="208">
        <f t="shared" si="54"/>
        <v>0</v>
      </c>
      <c r="BF218" s="208">
        <f t="shared" si="55"/>
        <v>0</v>
      </c>
      <c r="BG218" s="208">
        <f t="shared" si="56"/>
        <v>0</v>
      </c>
      <c r="BH218" s="208">
        <f t="shared" si="57"/>
        <v>0</v>
      </c>
      <c r="BI218" s="208">
        <f t="shared" si="58"/>
        <v>0</v>
      </c>
      <c r="BJ218" s="17" t="s">
        <v>160</v>
      </c>
      <c r="BK218" s="209">
        <f t="shared" si="59"/>
        <v>0</v>
      </c>
      <c r="BL218" s="17" t="s">
        <v>159</v>
      </c>
      <c r="BM218" s="207" t="s">
        <v>1490</v>
      </c>
    </row>
    <row r="219" spans="1:65" s="2" customFormat="1" ht="21.75" customHeight="1">
      <c r="A219" s="34"/>
      <c r="B219" s="35"/>
      <c r="C219" s="196" t="s">
        <v>601</v>
      </c>
      <c r="D219" s="196" t="s">
        <v>155</v>
      </c>
      <c r="E219" s="197" t="s">
        <v>1491</v>
      </c>
      <c r="F219" s="198" t="s">
        <v>1492</v>
      </c>
      <c r="G219" s="199" t="s">
        <v>1334</v>
      </c>
      <c r="H219" s="200">
        <v>3</v>
      </c>
      <c r="I219" s="201"/>
      <c r="J219" s="200">
        <f t="shared" si="50"/>
        <v>0</v>
      </c>
      <c r="K219" s="202"/>
      <c r="L219" s="39"/>
      <c r="M219" s="203" t="s">
        <v>1</v>
      </c>
      <c r="N219" s="204" t="s">
        <v>40</v>
      </c>
      <c r="O219" s="75"/>
      <c r="P219" s="205">
        <f t="shared" si="51"/>
        <v>0</v>
      </c>
      <c r="Q219" s="205">
        <v>0</v>
      </c>
      <c r="R219" s="205">
        <f t="shared" si="52"/>
        <v>0</v>
      </c>
      <c r="S219" s="205">
        <v>0</v>
      </c>
      <c r="T219" s="206">
        <f t="shared" si="53"/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07" t="s">
        <v>159</v>
      </c>
      <c r="AT219" s="207" t="s">
        <v>155</v>
      </c>
      <c r="AU219" s="207" t="s">
        <v>160</v>
      </c>
      <c r="AY219" s="17" t="s">
        <v>153</v>
      </c>
      <c r="BE219" s="208">
        <f t="shared" si="54"/>
        <v>0</v>
      </c>
      <c r="BF219" s="208">
        <f t="shared" si="55"/>
        <v>0</v>
      </c>
      <c r="BG219" s="208">
        <f t="shared" si="56"/>
        <v>0</v>
      </c>
      <c r="BH219" s="208">
        <f t="shared" si="57"/>
        <v>0</v>
      </c>
      <c r="BI219" s="208">
        <f t="shared" si="58"/>
        <v>0</v>
      </c>
      <c r="BJ219" s="17" t="s">
        <v>160</v>
      </c>
      <c r="BK219" s="209">
        <f t="shared" si="59"/>
        <v>0</v>
      </c>
      <c r="BL219" s="17" t="s">
        <v>159</v>
      </c>
      <c r="BM219" s="207" t="s">
        <v>1493</v>
      </c>
    </row>
    <row r="220" spans="1:65" s="2" customFormat="1" ht="21.75" customHeight="1">
      <c r="A220" s="34"/>
      <c r="B220" s="35"/>
      <c r="C220" s="196" t="s">
        <v>605</v>
      </c>
      <c r="D220" s="196" t="s">
        <v>155</v>
      </c>
      <c r="E220" s="197" t="s">
        <v>1494</v>
      </c>
      <c r="F220" s="198" t="s">
        <v>1495</v>
      </c>
      <c r="G220" s="199" t="s">
        <v>1470</v>
      </c>
      <c r="H220" s="200">
        <v>7</v>
      </c>
      <c r="I220" s="201"/>
      <c r="J220" s="200">
        <f t="shared" si="50"/>
        <v>0</v>
      </c>
      <c r="K220" s="202"/>
      <c r="L220" s="39"/>
      <c r="M220" s="203" t="s">
        <v>1</v>
      </c>
      <c r="N220" s="204" t="s">
        <v>40</v>
      </c>
      <c r="O220" s="75"/>
      <c r="P220" s="205">
        <f t="shared" si="51"/>
        <v>0</v>
      </c>
      <c r="Q220" s="205">
        <v>0</v>
      </c>
      <c r="R220" s="205">
        <f t="shared" si="52"/>
        <v>0</v>
      </c>
      <c r="S220" s="205">
        <v>0</v>
      </c>
      <c r="T220" s="206">
        <f t="shared" si="53"/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7" t="s">
        <v>159</v>
      </c>
      <c r="AT220" s="207" t="s">
        <v>155</v>
      </c>
      <c r="AU220" s="207" t="s">
        <v>160</v>
      </c>
      <c r="AY220" s="17" t="s">
        <v>153</v>
      </c>
      <c r="BE220" s="208">
        <f t="shared" si="54"/>
        <v>0</v>
      </c>
      <c r="BF220" s="208">
        <f t="shared" si="55"/>
        <v>0</v>
      </c>
      <c r="BG220" s="208">
        <f t="shared" si="56"/>
        <v>0</v>
      </c>
      <c r="BH220" s="208">
        <f t="shared" si="57"/>
        <v>0</v>
      </c>
      <c r="BI220" s="208">
        <f t="shared" si="58"/>
        <v>0</v>
      </c>
      <c r="BJ220" s="17" t="s">
        <v>160</v>
      </c>
      <c r="BK220" s="209">
        <f t="shared" si="59"/>
        <v>0</v>
      </c>
      <c r="BL220" s="17" t="s">
        <v>159</v>
      </c>
      <c r="BM220" s="207" t="s">
        <v>1496</v>
      </c>
    </row>
    <row r="221" spans="1:65" s="2" customFormat="1" ht="16.5" customHeight="1">
      <c r="A221" s="34"/>
      <c r="B221" s="35"/>
      <c r="C221" s="243" t="s">
        <v>609</v>
      </c>
      <c r="D221" s="243" t="s">
        <v>208</v>
      </c>
      <c r="E221" s="244" t="s">
        <v>1497</v>
      </c>
      <c r="F221" s="245" t="s">
        <v>1498</v>
      </c>
      <c r="G221" s="246" t="s">
        <v>1334</v>
      </c>
      <c r="H221" s="247">
        <v>7</v>
      </c>
      <c r="I221" s="248"/>
      <c r="J221" s="247">
        <f t="shared" si="50"/>
        <v>0</v>
      </c>
      <c r="K221" s="249"/>
      <c r="L221" s="250"/>
      <c r="M221" s="251" t="s">
        <v>1</v>
      </c>
      <c r="N221" s="252" t="s">
        <v>40</v>
      </c>
      <c r="O221" s="75"/>
      <c r="P221" s="205">
        <f t="shared" si="51"/>
        <v>0</v>
      </c>
      <c r="Q221" s="205">
        <v>0</v>
      </c>
      <c r="R221" s="205">
        <f t="shared" si="52"/>
        <v>0</v>
      </c>
      <c r="S221" s="205">
        <v>0</v>
      </c>
      <c r="T221" s="206">
        <f t="shared" si="53"/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7" t="s">
        <v>196</v>
      </c>
      <c r="AT221" s="207" t="s">
        <v>208</v>
      </c>
      <c r="AU221" s="207" t="s">
        <v>160</v>
      </c>
      <c r="AY221" s="17" t="s">
        <v>153</v>
      </c>
      <c r="BE221" s="208">
        <f t="shared" si="54"/>
        <v>0</v>
      </c>
      <c r="BF221" s="208">
        <f t="shared" si="55"/>
        <v>0</v>
      </c>
      <c r="BG221" s="208">
        <f t="shared" si="56"/>
        <v>0</v>
      </c>
      <c r="BH221" s="208">
        <f t="shared" si="57"/>
        <v>0</v>
      </c>
      <c r="BI221" s="208">
        <f t="shared" si="58"/>
        <v>0</v>
      </c>
      <c r="BJ221" s="17" t="s">
        <v>160</v>
      </c>
      <c r="BK221" s="209">
        <f t="shared" si="59"/>
        <v>0</v>
      </c>
      <c r="BL221" s="17" t="s">
        <v>159</v>
      </c>
      <c r="BM221" s="207" t="s">
        <v>1499</v>
      </c>
    </row>
    <row r="222" spans="1:65" s="2" customFormat="1" ht="16.5" customHeight="1">
      <c r="A222" s="34"/>
      <c r="B222" s="35"/>
      <c r="C222" s="196" t="s">
        <v>613</v>
      </c>
      <c r="D222" s="196" t="s">
        <v>155</v>
      </c>
      <c r="E222" s="197" t="s">
        <v>1500</v>
      </c>
      <c r="F222" s="198" t="s">
        <v>1501</v>
      </c>
      <c r="G222" s="199" t="s">
        <v>1470</v>
      </c>
      <c r="H222" s="200">
        <v>2</v>
      </c>
      <c r="I222" s="201"/>
      <c r="J222" s="200">
        <f t="shared" si="50"/>
        <v>0</v>
      </c>
      <c r="K222" s="202"/>
      <c r="L222" s="39"/>
      <c r="M222" s="203" t="s">
        <v>1</v>
      </c>
      <c r="N222" s="204" t="s">
        <v>40</v>
      </c>
      <c r="O222" s="75"/>
      <c r="P222" s="205">
        <f t="shared" si="51"/>
        <v>0</v>
      </c>
      <c r="Q222" s="205">
        <v>0</v>
      </c>
      <c r="R222" s="205">
        <f t="shared" si="52"/>
        <v>0</v>
      </c>
      <c r="S222" s="205">
        <v>0</v>
      </c>
      <c r="T222" s="206">
        <f t="shared" si="53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7" t="s">
        <v>159</v>
      </c>
      <c r="AT222" s="207" t="s">
        <v>155</v>
      </c>
      <c r="AU222" s="207" t="s">
        <v>160</v>
      </c>
      <c r="AY222" s="17" t="s">
        <v>153</v>
      </c>
      <c r="BE222" s="208">
        <f t="shared" si="54"/>
        <v>0</v>
      </c>
      <c r="BF222" s="208">
        <f t="shared" si="55"/>
        <v>0</v>
      </c>
      <c r="BG222" s="208">
        <f t="shared" si="56"/>
        <v>0</v>
      </c>
      <c r="BH222" s="208">
        <f t="shared" si="57"/>
        <v>0</v>
      </c>
      <c r="BI222" s="208">
        <f t="shared" si="58"/>
        <v>0</v>
      </c>
      <c r="BJ222" s="17" t="s">
        <v>160</v>
      </c>
      <c r="BK222" s="209">
        <f t="shared" si="59"/>
        <v>0</v>
      </c>
      <c r="BL222" s="17" t="s">
        <v>159</v>
      </c>
      <c r="BM222" s="207" t="s">
        <v>1502</v>
      </c>
    </row>
    <row r="223" spans="1:65" s="2" customFormat="1" ht="24.15" customHeight="1">
      <c r="A223" s="34"/>
      <c r="B223" s="35"/>
      <c r="C223" s="196" t="s">
        <v>617</v>
      </c>
      <c r="D223" s="196" t="s">
        <v>155</v>
      </c>
      <c r="E223" s="197" t="s">
        <v>1503</v>
      </c>
      <c r="F223" s="198" t="s">
        <v>1504</v>
      </c>
      <c r="G223" s="199" t="s">
        <v>1470</v>
      </c>
      <c r="H223" s="200">
        <v>2</v>
      </c>
      <c r="I223" s="201"/>
      <c r="J223" s="200">
        <f t="shared" si="50"/>
        <v>0</v>
      </c>
      <c r="K223" s="202"/>
      <c r="L223" s="39"/>
      <c r="M223" s="203" t="s">
        <v>1</v>
      </c>
      <c r="N223" s="204" t="s">
        <v>40</v>
      </c>
      <c r="O223" s="75"/>
      <c r="P223" s="205">
        <f t="shared" si="51"/>
        <v>0</v>
      </c>
      <c r="Q223" s="205">
        <v>0</v>
      </c>
      <c r="R223" s="205">
        <f t="shared" si="52"/>
        <v>0</v>
      </c>
      <c r="S223" s="205">
        <v>0</v>
      </c>
      <c r="T223" s="206">
        <f t="shared" si="53"/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7" t="s">
        <v>159</v>
      </c>
      <c r="AT223" s="207" t="s">
        <v>155</v>
      </c>
      <c r="AU223" s="207" t="s">
        <v>160</v>
      </c>
      <c r="AY223" s="17" t="s">
        <v>153</v>
      </c>
      <c r="BE223" s="208">
        <f t="shared" si="54"/>
        <v>0</v>
      </c>
      <c r="BF223" s="208">
        <f t="shared" si="55"/>
        <v>0</v>
      </c>
      <c r="BG223" s="208">
        <f t="shared" si="56"/>
        <v>0</v>
      </c>
      <c r="BH223" s="208">
        <f t="shared" si="57"/>
        <v>0</v>
      </c>
      <c r="BI223" s="208">
        <f t="shared" si="58"/>
        <v>0</v>
      </c>
      <c r="BJ223" s="17" t="s">
        <v>160</v>
      </c>
      <c r="BK223" s="209">
        <f t="shared" si="59"/>
        <v>0</v>
      </c>
      <c r="BL223" s="17" t="s">
        <v>159</v>
      </c>
      <c r="BM223" s="207" t="s">
        <v>1505</v>
      </c>
    </row>
    <row r="224" spans="1:65" s="2" customFormat="1" ht="16.5" customHeight="1">
      <c r="A224" s="34"/>
      <c r="B224" s="35"/>
      <c r="C224" s="243" t="s">
        <v>621</v>
      </c>
      <c r="D224" s="243" t="s">
        <v>208</v>
      </c>
      <c r="E224" s="244" t="s">
        <v>1506</v>
      </c>
      <c r="F224" s="245" t="s">
        <v>1507</v>
      </c>
      <c r="G224" s="246" t="s">
        <v>1334</v>
      </c>
      <c r="H224" s="247">
        <v>2</v>
      </c>
      <c r="I224" s="248"/>
      <c r="J224" s="247">
        <f t="shared" si="50"/>
        <v>0</v>
      </c>
      <c r="K224" s="249"/>
      <c r="L224" s="250"/>
      <c r="M224" s="251" t="s">
        <v>1</v>
      </c>
      <c r="N224" s="252" t="s">
        <v>40</v>
      </c>
      <c r="O224" s="75"/>
      <c r="P224" s="205">
        <f t="shared" si="51"/>
        <v>0</v>
      </c>
      <c r="Q224" s="205">
        <v>0</v>
      </c>
      <c r="R224" s="205">
        <f t="shared" si="52"/>
        <v>0</v>
      </c>
      <c r="S224" s="205">
        <v>0</v>
      </c>
      <c r="T224" s="206">
        <f t="shared" si="53"/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7" t="s">
        <v>196</v>
      </c>
      <c r="AT224" s="207" t="s">
        <v>208</v>
      </c>
      <c r="AU224" s="207" t="s">
        <v>160</v>
      </c>
      <c r="AY224" s="17" t="s">
        <v>153</v>
      </c>
      <c r="BE224" s="208">
        <f t="shared" si="54"/>
        <v>0</v>
      </c>
      <c r="BF224" s="208">
        <f t="shared" si="55"/>
        <v>0</v>
      </c>
      <c r="BG224" s="208">
        <f t="shared" si="56"/>
        <v>0</v>
      </c>
      <c r="BH224" s="208">
        <f t="shared" si="57"/>
        <v>0</v>
      </c>
      <c r="BI224" s="208">
        <f t="shared" si="58"/>
        <v>0</v>
      </c>
      <c r="BJ224" s="17" t="s">
        <v>160</v>
      </c>
      <c r="BK224" s="209">
        <f t="shared" si="59"/>
        <v>0</v>
      </c>
      <c r="BL224" s="17" t="s">
        <v>159</v>
      </c>
      <c r="BM224" s="207" t="s">
        <v>1508</v>
      </c>
    </row>
    <row r="225" spans="1:65" s="2" customFormat="1" ht="16.5" customHeight="1">
      <c r="A225" s="34"/>
      <c r="B225" s="35"/>
      <c r="C225" s="196" t="s">
        <v>625</v>
      </c>
      <c r="D225" s="196" t="s">
        <v>155</v>
      </c>
      <c r="E225" s="197" t="s">
        <v>1509</v>
      </c>
      <c r="F225" s="198" t="s">
        <v>1510</v>
      </c>
      <c r="G225" s="199" t="s">
        <v>1470</v>
      </c>
      <c r="H225" s="200">
        <v>1</v>
      </c>
      <c r="I225" s="201"/>
      <c r="J225" s="200">
        <f t="shared" si="50"/>
        <v>0</v>
      </c>
      <c r="K225" s="202"/>
      <c r="L225" s="39"/>
      <c r="M225" s="203" t="s">
        <v>1</v>
      </c>
      <c r="N225" s="204" t="s">
        <v>40</v>
      </c>
      <c r="O225" s="75"/>
      <c r="P225" s="205">
        <f t="shared" si="51"/>
        <v>0</v>
      </c>
      <c r="Q225" s="205">
        <v>0</v>
      </c>
      <c r="R225" s="205">
        <f t="shared" si="52"/>
        <v>0</v>
      </c>
      <c r="S225" s="205">
        <v>0</v>
      </c>
      <c r="T225" s="206">
        <f t="shared" si="53"/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7" t="s">
        <v>159</v>
      </c>
      <c r="AT225" s="207" t="s">
        <v>155</v>
      </c>
      <c r="AU225" s="207" t="s">
        <v>160</v>
      </c>
      <c r="AY225" s="17" t="s">
        <v>153</v>
      </c>
      <c r="BE225" s="208">
        <f t="shared" si="54"/>
        <v>0</v>
      </c>
      <c r="BF225" s="208">
        <f t="shared" si="55"/>
        <v>0</v>
      </c>
      <c r="BG225" s="208">
        <f t="shared" si="56"/>
        <v>0</v>
      </c>
      <c r="BH225" s="208">
        <f t="shared" si="57"/>
        <v>0</v>
      </c>
      <c r="BI225" s="208">
        <f t="shared" si="58"/>
        <v>0</v>
      </c>
      <c r="BJ225" s="17" t="s">
        <v>160</v>
      </c>
      <c r="BK225" s="209">
        <f t="shared" si="59"/>
        <v>0</v>
      </c>
      <c r="BL225" s="17" t="s">
        <v>159</v>
      </c>
      <c r="BM225" s="207" t="s">
        <v>1511</v>
      </c>
    </row>
    <row r="226" spans="1:65" s="2" customFormat="1" ht="16.5" customHeight="1">
      <c r="A226" s="34"/>
      <c r="B226" s="35"/>
      <c r="C226" s="243" t="s">
        <v>629</v>
      </c>
      <c r="D226" s="243" t="s">
        <v>208</v>
      </c>
      <c r="E226" s="244" t="s">
        <v>1512</v>
      </c>
      <c r="F226" s="245" t="s">
        <v>1513</v>
      </c>
      <c r="G226" s="246" t="s">
        <v>1334</v>
      </c>
      <c r="H226" s="247">
        <v>1</v>
      </c>
      <c r="I226" s="248"/>
      <c r="J226" s="247">
        <f t="shared" si="50"/>
        <v>0</v>
      </c>
      <c r="K226" s="249"/>
      <c r="L226" s="250"/>
      <c r="M226" s="251" t="s">
        <v>1</v>
      </c>
      <c r="N226" s="252" t="s">
        <v>40</v>
      </c>
      <c r="O226" s="75"/>
      <c r="P226" s="205">
        <f t="shared" si="51"/>
        <v>0</v>
      </c>
      <c r="Q226" s="205">
        <v>0</v>
      </c>
      <c r="R226" s="205">
        <f t="shared" si="52"/>
        <v>0</v>
      </c>
      <c r="S226" s="205">
        <v>0</v>
      </c>
      <c r="T226" s="206">
        <f t="shared" si="53"/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7" t="s">
        <v>196</v>
      </c>
      <c r="AT226" s="207" t="s">
        <v>208</v>
      </c>
      <c r="AU226" s="207" t="s">
        <v>160</v>
      </c>
      <c r="AY226" s="17" t="s">
        <v>153</v>
      </c>
      <c r="BE226" s="208">
        <f t="shared" si="54"/>
        <v>0</v>
      </c>
      <c r="BF226" s="208">
        <f t="shared" si="55"/>
        <v>0</v>
      </c>
      <c r="BG226" s="208">
        <f t="shared" si="56"/>
        <v>0</v>
      </c>
      <c r="BH226" s="208">
        <f t="shared" si="57"/>
        <v>0</v>
      </c>
      <c r="BI226" s="208">
        <f t="shared" si="58"/>
        <v>0</v>
      </c>
      <c r="BJ226" s="17" t="s">
        <v>160</v>
      </c>
      <c r="BK226" s="209">
        <f t="shared" si="59"/>
        <v>0</v>
      </c>
      <c r="BL226" s="17" t="s">
        <v>159</v>
      </c>
      <c r="BM226" s="207" t="s">
        <v>1514</v>
      </c>
    </row>
    <row r="227" spans="1:65" s="2" customFormat="1" ht="21.75" customHeight="1">
      <c r="A227" s="34"/>
      <c r="B227" s="35"/>
      <c r="C227" s="196" t="s">
        <v>633</v>
      </c>
      <c r="D227" s="196" t="s">
        <v>155</v>
      </c>
      <c r="E227" s="197" t="s">
        <v>1515</v>
      </c>
      <c r="F227" s="198" t="s">
        <v>1516</v>
      </c>
      <c r="G227" s="199" t="s">
        <v>1334</v>
      </c>
      <c r="H227" s="200">
        <v>4</v>
      </c>
      <c r="I227" s="201"/>
      <c r="J227" s="200">
        <f t="shared" si="50"/>
        <v>0</v>
      </c>
      <c r="K227" s="202"/>
      <c r="L227" s="39"/>
      <c r="M227" s="203" t="s">
        <v>1</v>
      </c>
      <c r="N227" s="204" t="s">
        <v>40</v>
      </c>
      <c r="O227" s="75"/>
      <c r="P227" s="205">
        <f t="shared" si="51"/>
        <v>0</v>
      </c>
      <c r="Q227" s="205">
        <v>0</v>
      </c>
      <c r="R227" s="205">
        <f t="shared" si="52"/>
        <v>0</v>
      </c>
      <c r="S227" s="205">
        <v>0</v>
      </c>
      <c r="T227" s="206">
        <f t="shared" si="53"/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7" t="s">
        <v>159</v>
      </c>
      <c r="AT227" s="207" t="s">
        <v>155</v>
      </c>
      <c r="AU227" s="207" t="s">
        <v>160</v>
      </c>
      <c r="AY227" s="17" t="s">
        <v>153</v>
      </c>
      <c r="BE227" s="208">
        <f t="shared" si="54"/>
        <v>0</v>
      </c>
      <c r="BF227" s="208">
        <f t="shared" si="55"/>
        <v>0</v>
      </c>
      <c r="BG227" s="208">
        <f t="shared" si="56"/>
        <v>0</v>
      </c>
      <c r="BH227" s="208">
        <f t="shared" si="57"/>
        <v>0</v>
      </c>
      <c r="BI227" s="208">
        <f t="shared" si="58"/>
        <v>0</v>
      </c>
      <c r="BJ227" s="17" t="s">
        <v>160</v>
      </c>
      <c r="BK227" s="209">
        <f t="shared" si="59"/>
        <v>0</v>
      </c>
      <c r="BL227" s="17" t="s">
        <v>159</v>
      </c>
      <c r="BM227" s="207" t="s">
        <v>1517</v>
      </c>
    </row>
    <row r="228" spans="1:65" s="2" customFormat="1" ht="16.5" customHeight="1">
      <c r="A228" s="34"/>
      <c r="B228" s="35"/>
      <c r="C228" s="196" t="s">
        <v>637</v>
      </c>
      <c r="D228" s="196" t="s">
        <v>155</v>
      </c>
      <c r="E228" s="197" t="s">
        <v>1518</v>
      </c>
      <c r="F228" s="198" t="s">
        <v>1519</v>
      </c>
      <c r="G228" s="199" t="s">
        <v>1470</v>
      </c>
      <c r="H228" s="200">
        <v>1</v>
      </c>
      <c r="I228" s="201"/>
      <c r="J228" s="200">
        <f t="shared" si="50"/>
        <v>0</v>
      </c>
      <c r="K228" s="202"/>
      <c r="L228" s="39"/>
      <c r="M228" s="203" t="s">
        <v>1</v>
      </c>
      <c r="N228" s="204" t="s">
        <v>40</v>
      </c>
      <c r="O228" s="75"/>
      <c r="P228" s="205">
        <f t="shared" si="51"/>
        <v>0</v>
      </c>
      <c r="Q228" s="205">
        <v>0</v>
      </c>
      <c r="R228" s="205">
        <f t="shared" si="52"/>
        <v>0</v>
      </c>
      <c r="S228" s="205">
        <v>0</v>
      </c>
      <c r="T228" s="206">
        <f t="shared" si="53"/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7" t="s">
        <v>159</v>
      </c>
      <c r="AT228" s="207" t="s">
        <v>155</v>
      </c>
      <c r="AU228" s="207" t="s">
        <v>160</v>
      </c>
      <c r="AY228" s="17" t="s">
        <v>153</v>
      </c>
      <c r="BE228" s="208">
        <f t="shared" si="54"/>
        <v>0</v>
      </c>
      <c r="BF228" s="208">
        <f t="shared" si="55"/>
        <v>0</v>
      </c>
      <c r="BG228" s="208">
        <f t="shared" si="56"/>
        <v>0</v>
      </c>
      <c r="BH228" s="208">
        <f t="shared" si="57"/>
        <v>0</v>
      </c>
      <c r="BI228" s="208">
        <f t="shared" si="58"/>
        <v>0</v>
      </c>
      <c r="BJ228" s="17" t="s">
        <v>160</v>
      </c>
      <c r="BK228" s="209">
        <f t="shared" si="59"/>
        <v>0</v>
      </c>
      <c r="BL228" s="17" t="s">
        <v>159</v>
      </c>
      <c r="BM228" s="207" t="s">
        <v>1520</v>
      </c>
    </row>
    <row r="229" spans="1:65" s="2" customFormat="1" ht="16.5" customHeight="1">
      <c r="A229" s="34"/>
      <c r="B229" s="35"/>
      <c r="C229" s="196" t="s">
        <v>641</v>
      </c>
      <c r="D229" s="196" t="s">
        <v>155</v>
      </c>
      <c r="E229" s="197" t="s">
        <v>1521</v>
      </c>
      <c r="F229" s="198" t="s">
        <v>1522</v>
      </c>
      <c r="G229" s="199" t="s">
        <v>1470</v>
      </c>
      <c r="H229" s="200">
        <v>16</v>
      </c>
      <c r="I229" s="201"/>
      <c r="J229" s="200">
        <f t="shared" si="50"/>
        <v>0</v>
      </c>
      <c r="K229" s="202"/>
      <c r="L229" s="39"/>
      <c r="M229" s="203" t="s">
        <v>1</v>
      </c>
      <c r="N229" s="204" t="s">
        <v>40</v>
      </c>
      <c r="O229" s="75"/>
      <c r="P229" s="205">
        <f t="shared" si="51"/>
        <v>0</v>
      </c>
      <c r="Q229" s="205">
        <v>0</v>
      </c>
      <c r="R229" s="205">
        <f t="shared" si="52"/>
        <v>0</v>
      </c>
      <c r="S229" s="205">
        <v>0</v>
      </c>
      <c r="T229" s="206">
        <f t="shared" si="53"/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7" t="s">
        <v>159</v>
      </c>
      <c r="AT229" s="207" t="s">
        <v>155</v>
      </c>
      <c r="AU229" s="207" t="s">
        <v>160</v>
      </c>
      <c r="AY229" s="17" t="s">
        <v>153</v>
      </c>
      <c r="BE229" s="208">
        <f t="shared" si="54"/>
        <v>0</v>
      </c>
      <c r="BF229" s="208">
        <f t="shared" si="55"/>
        <v>0</v>
      </c>
      <c r="BG229" s="208">
        <f t="shared" si="56"/>
        <v>0</v>
      </c>
      <c r="BH229" s="208">
        <f t="shared" si="57"/>
        <v>0</v>
      </c>
      <c r="BI229" s="208">
        <f t="shared" si="58"/>
        <v>0</v>
      </c>
      <c r="BJ229" s="17" t="s">
        <v>160</v>
      </c>
      <c r="BK229" s="209">
        <f t="shared" si="59"/>
        <v>0</v>
      </c>
      <c r="BL229" s="17" t="s">
        <v>159</v>
      </c>
      <c r="BM229" s="207" t="s">
        <v>1523</v>
      </c>
    </row>
    <row r="230" spans="1:65" s="2" customFormat="1" ht="16.5" customHeight="1">
      <c r="A230" s="34"/>
      <c r="B230" s="35"/>
      <c r="C230" s="243" t="s">
        <v>645</v>
      </c>
      <c r="D230" s="243" t="s">
        <v>208</v>
      </c>
      <c r="E230" s="244" t="s">
        <v>1524</v>
      </c>
      <c r="F230" s="245" t="s">
        <v>1525</v>
      </c>
      <c r="G230" s="246" t="s">
        <v>1334</v>
      </c>
      <c r="H230" s="247">
        <v>16</v>
      </c>
      <c r="I230" s="248"/>
      <c r="J230" s="247">
        <f t="shared" si="50"/>
        <v>0</v>
      </c>
      <c r="K230" s="249"/>
      <c r="L230" s="250"/>
      <c r="M230" s="251" t="s">
        <v>1</v>
      </c>
      <c r="N230" s="252" t="s">
        <v>40</v>
      </c>
      <c r="O230" s="75"/>
      <c r="P230" s="205">
        <f t="shared" si="51"/>
        <v>0</v>
      </c>
      <c r="Q230" s="205">
        <v>0</v>
      </c>
      <c r="R230" s="205">
        <f t="shared" si="52"/>
        <v>0</v>
      </c>
      <c r="S230" s="205">
        <v>0</v>
      </c>
      <c r="T230" s="206">
        <f t="shared" si="53"/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7" t="s">
        <v>196</v>
      </c>
      <c r="AT230" s="207" t="s">
        <v>208</v>
      </c>
      <c r="AU230" s="207" t="s">
        <v>160</v>
      </c>
      <c r="AY230" s="17" t="s">
        <v>153</v>
      </c>
      <c r="BE230" s="208">
        <f t="shared" si="54"/>
        <v>0</v>
      </c>
      <c r="BF230" s="208">
        <f t="shared" si="55"/>
        <v>0</v>
      </c>
      <c r="BG230" s="208">
        <f t="shared" si="56"/>
        <v>0</v>
      </c>
      <c r="BH230" s="208">
        <f t="shared" si="57"/>
        <v>0</v>
      </c>
      <c r="BI230" s="208">
        <f t="shared" si="58"/>
        <v>0</v>
      </c>
      <c r="BJ230" s="17" t="s">
        <v>160</v>
      </c>
      <c r="BK230" s="209">
        <f t="shared" si="59"/>
        <v>0</v>
      </c>
      <c r="BL230" s="17" t="s">
        <v>159</v>
      </c>
      <c r="BM230" s="207" t="s">
        <v>1526</v>
      </c>
    </row>
    <row r="231" spans="1:65" s="2" customFormat="1" ht="21.75" customHeight="1">
      <c r="A231" s="34"/>
      <c r="B231" s="35"/>
      <c r="C231" s="196" t="s">
        <v>649</v>
      </c>
      <c r="D231" s="196" t="s">
        <v>155</v>
      </c>
      <c r="E231" s="197" t="s">
        <v>1527</v>
      </c>
      <c r="F231" s="198" t="s">
        <v>1528</v>
      </c>
      <c r="G231" s="199" t="s">
        <v>1334</v>
      </c>
      <c r="H231" s="200">
        <v>7</v>
      </c>
      <c r="I231" s="201"/>
      <c r="J231" s="200">
        <f t="shared" si="50"/>
        <v>0</v>
      </c>
      <c r="K231" s="202"/>
      <c r="L231" s="39"/>
      <c r="M231" s="203" t="s">
        <v>1</v>
      </c>
      <c r="N231" s="204" t="s">
        <v>40</v>
      </c>
      <c r="O231" s="75"/>
      <c r="P231" s="205">
        <f t="shared" si="51"/>
        <v>0</v>
      </c>
      <c r="Q231" s="205">
        <v>0</v>
      </c>
      <c r="R231" s="205">
        <f t="shared" si="52"/>
        <v>0</v>
      </c>
      <c r="S231" s="205">
        <v>0</v>
      </c>
      <c r="T231" s="206">
        <f t="shared" si="53"/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07" t="s">
        <v>159</v>
      </c>
      <c r="AT231" s="207" t="s">
        <v>155</v>
      </c>
      <c r="AU231" s="207" t="s">
        <v>160</v>
      </c>
      <c r="AY231" s="17" t="s">
        <v>153</v>
      </c>
      <c r="BE231" s="208">
        <f t="shared" si="54"/>
        <v>0</v>
      </c>
      <c r="BF231" s="208">
        <f t="shared" si="55"/>
        <v>0</v>
      </c>
      <c r="BG231" s="208">
        <f t="shared" si="56"/>
        <v>0</v>
      </c>
      <c r="BH231" s="208">
        <f t="shared" si="57"/>
        <v>0</v>
      </c>
      <c r="BI231" s="208">
        <f t="shared" si="58"/>
        <v>0</v>
      </c>
      <c r="BJ231" s="17" t="s">
        <v>160</v>
      </c>
      <c r="BK231" s="209">
        <f t="shared" si="59"/>
        <v>0</v>
      </c>
      <c r="BL231" s="17" t="s">
        <v>159</v>
      </c>
      <c r="BM231" s="207" t="s">
        <v>1529</v>
      </c>
    </row>
    <row r="232" spans="1:65" s="2" customFormat="1" ht="24.15" customHeight="1">
      <c r="A232" s="34"/>
      <c r="B232" s="35"/>
      <c r="C232" s="243" t="s">
        <v>653</v>
      </c>
      <c r="D232" s="243" t="s">
        <v>208</v>
      </c>
      <c r="E232" s="244" t="s">
        <v>1530</v>
      </c>
      <c r="F232" s="245" t="s">
        <v>1531</v>
      </c>
      <c r="G232" s="246" t="s">
        <v>1334</v>
      </c>
      <c r="H232" s="247">
        <v>7</v>
      </c>
      <c r="I232" s="248"/>
      <c r="J232" s="247">
        <f t="shared" si="50"/>
        <v>0</v>
      </c>
      <c r="K232" s="249"/>
      <c r="L232" s="250"/>
      <c r="M232" s="251" t="s">
        <v>1</v>
      </c>
      <c r="N232" s="252" t="s">
        <v>40</v>
      </c>
      <c r="O232" s="75"/>
      <c r="P232" s="205">
        <f t="shared" si="51"/>
        <v>0</v>
      </c>
      <c r="Q232" s="205">
        <v>0</v>
      </c>
      <c r="R232" s="205">
        <f t="shared" si="52"/>
        <v>0</v>
      </c>
      <c r="S232" s="205">
        <v>0</v>
      </c>
      <c r="T232" s="206">
        <f t="shared" si="53"/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7" t="s">
        <v>196</v>
      </c>
      <c r="AT232" s="207" t="s">
        <v>208</v>
      </c>
      <c r="AU232" s="207" t="s">
        <v>160</v>
      </c>
      <c r="AY232" s="17" t="s">
        <v>153</v>
      </c>
      <c r="BE232" s="208">
        <f t="shared" si="54"/>
        <v>0</v>
      </c>
      <c r="BF232" s="208">
        <f t="shared" si="55"/>
        <v>0</v>
      </c>
      <c r="BG232" s="208">
        <f t="shared" si="56"/>
        <v>0</v>
      </c>
      <c r="BH232" s="208">
        <f t="shared" si="57"/>
        <v>0</v>
      </c>
      <c r="BI232" s="208">
        <f t="shared" si="58"/>
        <v>0</v>
      </c>
      <c r="BJ232" s="17" t="s">
        <v>160</v>
      </c>
      <c r="BK232" s="209">
        <f t="shared" si="59"/>
        <v>0</v>
      </c>
      <c r="BL232" s="17" t="s">
        <v>159</v>
      </c>
      <c r="BM232" s="207" t="s">
        <v>1532</v>
      </c>
    </row>
    <row r="233" spans="1:65" s="2" customFormat="1" ht="16.5" customHeight="1">
      <c r="A233" s="34"/>
      <c r="B233" s="35"/>
      <c r="C233" s="196" t="s">
        <v>657</v>
      </c>
      <c r="D233" s="196" t="s">
        <v>155</v>
      </c>
      <c r="E233" s="197" t="s">
        <v>1533</v>
      </c>
      <c r="F233" s="198" t="s">
        <v>1534</v>
      </c>
      <c r="G233" s="199" t="s">
        <v>1334</v>
      </c>
      <c r="H233" s="200">
        <v>1</v>
      </c>
      <c r="I233" s="201"/>
      <c r="J233" s="200">
        <f t="shared" si="50"/>
        <v>0</v>
      </c>
      <c r="K233" s="202"/>
      <c r="L233" s="39"/>
      <c r="M233" s="203" t="s">
        <v>1</v>
      </c>
      <c r="N233" s="204" t="s">
        <v>40</v>
      </c>
      <c r="O233" s="75"/>
      <c r="P233" s="205">
        <f t="shared" si="51"/>
        <v>0</v>
      </c>
      <c r="Q233" s="205">
        <v>0</v>
      </c>
      <c r="R233" s="205">
        <f t="shared" si="52"/>
        <v>0</v>
      </c>
      <c r="S233" s="205">
        <v>0</v>
      </c>
      <c r="T233" s="206">
        <f t="shared" si="53"/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7" t="s">
        <v>159</v>
      </c>
      <c r="AT233" s="207" t="s">
        <v>155</v>
      </c>
      <c r="AU233" s="207" t="s">
        <v>160</v>
      </c>
      <c r="AY233" s="17" t="s">
        <v>153</v>
      </c>
      <c r="BE233" s="208">
        <f t="shared" si="54"/>
        <v>0</v>
      </c>
      <c r="BF233" s="208">
        <f t="shared" si="55"/>
        <v>0</v>
      </c>
      <c r="BG233" s="208">
        <f t="shared" si="56"/>
        <v>0</v>
      </c>
      <c r="BH233" s="208">
        <f t="shared" si="57"/>
        <v>0</v>
      </c>
      <c r="BI233" s="208">
        <f t="shared" si="58"/>
        <v>0</v>
      </c>
      <c r="BJ233" s="17" t="s">
        <v>160</v>
      </c>
      <c r="BK233" s="209">
        <f t="shared" si="59"/>
        <v>0</v>
      </c>
      <c r="BL233" s="17" t="s">
        <v>159</v>
      </c>
      <c r="BM233" s="207" t="s">
        <v>1535</v>
      </c>
    </row>
    <row r="234" spans="1:65" s="2" customFormat="1" ht="24.15" customHeight="1">
      <c r="A234" s="34"/>
      <c r="B234" s="35"/>
      <c r="C234" s="243" t="s">
        <v>663</v>
      </c>
      <c r="D234" s="243" t="s">
        <v>208</v>
      </c>
      <c r="E234" s="244" t="s">
        <v>1536</v>
      </c>
      <c r="F234" s="245" t="s">
        <v>1537</v>
      </c>
      <c r="G234" s="246" t="s">
        <v>1334</v>
      </c>
      <c r="H234" s="247">
        <v>1</v>
      </c>
      <c r="I234" s="248"/>
      <c r="J234" s="247">
        <f t="shared" si="50"/>
        <v>0</v>
      </c>
      <c r="K234" s="249"/>
      <c r="L234" s="250"/>
      <c r="M234" s="251" t="s">
        <v>1</v>
      </c>
      <c r="N234" s="252" t="s">
        <v>40</v>
      </c>
      <c r="O234" s="75"/>
      <c r="P234" s="205">
        <f t="shared" si="51"/>
        <v>0</v>
      </c>
      <c r="Q234" s="205">
        <v>0</v>
      </c>
      <c r="R234" s="205">
        <f t="shared" si="52"/>
        <v>0</v>
      </c>
      <c r="S234" s="205">
        <v>0</v>
      </c>
      <c r="T234" s="206">
        <f t="shared" si="53"/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07" t="s">
        <v>196</v>
      </c>
      <c r="AT234" s="207" t="s">
        <v>208</v>
      </c>
      <c r="AU234" s="207" t="s">
        <v>160</v>
      </c>
      <c r="AY234" s="17" t="s">
        <v>153</v>
      </c>
      <c r="BE234" s="208">
        <f t="shared" si="54"/>
        <v>0</v>
      </c>
      <c r="BF234" s="208">
        <f t="shared" si="55"/>
        <v>0</v>
      </c>
      <c r="BG234" s="208">
        <f t="shared" si="56"/>
        <v>0</v>
      </c>
      <c r="BH234" s="208">
        <f t="shared" si="57"/>
        <v>0</v>
      </c>
      <c r="BI234" s="208">
        <f t="shared" si="58"/>
        <v>0</v>
      </c>
      <c r="BJ234" s="17" t="s">
        <v>160</v>
      </c>
      <c r="BK234" s="209">
        <f t="shared" si="59"/>
        <v>0</v>
      </c>
      <c r="BL234" s="17" t="s">
        <v>159</v>
      </c>
      <c r="BM234" s="207" t="s">
        <v>1538</v>
      </c>
    </row>
    <row r="235" spans="1:65" s="2" customFormat="1" ht="16.5" customHeight="1">
      <c r="A235" s="34"/>
      <c r="B235" s="35"/>
      <c r="C235" s="196" t="s">
        <v>669</v>
      </c>
      <c r="D235" s="196" t="s">
        <v>155</v>
      </c>
      <c r="E235" s="197" t="s">
        <v>1539</v>
      </c>
      <c r="F235" s="198" t="s">
        <v>1540</v>
      </c>
      <c r="G235" s="199" t="s">
        <v>1334</v>
      </c>
      <c r="H235" s="200">
        <v>2</v>
      </c>
      <c r="I235" s="201"/>
      <c r="J235" s="200">
        <f t="shared" si="50"/>
        <v>0</v>
      </c>
      <c r="K235" s="202"/>
      <c r="L235" s="39"/>
      <c r="M235" s="203" t="s">
        <v>1</v>
      </c>
      <c r="N235" s="204" t="s">
        <v>40</v>
      </c>
      <c r="O235" s="75"/>
      <c r="P235" s="205">
        <f t="shared" si="51"/>
        <v>0</v>
      </c>
      <c r="Q235" s="205">
        <v>0</v>
      </c>
      <c r="R235" s="205">
        <f t="shared" si="52"/>
        <v>0</v>
      </c>
      <c r="S235" s="205">
        <v>0</v>
      </c>
      <c r="T235" s="206">
        <f t="shared" si="53"/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7" t="s">
        <v>159</v>
      </c>
      <c r="AT235" s="207" t="s">
        <v>155</v>
      </c>
      <c r="AU235" s="207" t="s">
        <v>160</v>
      </c>
      <c r="AY235" s="17" t="s">
        <v>153</v>
      </c>
      <c r="BE235" s="208">
        <f t="shared" si="54"/>
        <v>0</v>
      </c>
      <c r="BF235" s="208">
        <f t="shared" si="55"/>
        <v>0</v>
      </c>
      <c r="BG235" s="208">
        <f t="shared" si="56"/>
        <v>0</v>
      </c>
      <c r="BH235" s="208">
        <f t="shared" si="57"/>
        <v>0</v>
      </c>
      <c r="BI235" s="208">
        <f t="shared" si="58"/>
        <v>0</v>
      </c>
      <c r="BJ235" s="17" t="s">
        <v>160</v>
      </c>
      <c r="BK235" s="209">
        <f t="shared" si="59"/>
        <v>0</v>
      </c>
      <c r="BL235" s="17" t="s">
        <v>159</v>
      </c>
      <c r="BM235" s="207" t="s">
        <v>1541</v>
      </c>
    </row>
    <row r="236" spans="1:65" s="2" customFormat="1" ht="16.5" customHeight="1">
      <c r="A236" s="34"/>
      <c r="B236" s="35"/>
      <c r="C236" s="243" t="s">
        <v>317</v>
      </c>
      <c r="D236" s="243" t="s">
        <v>208</v>
      </c>
      <c r="E236" s="244" t="s">
        <v>1542</v>
      </c>
      <c r="F236" s="245" t="s">
        <v>1543</v>
      </c>
      <c r="G236" s="246" t="s">
        <v>1334</v>
      </c>
      <c r="H236" s="247">
        <v>2</v>
      </c>
      <c r="I236" s="248"/>
      <c r="J236" s="247">
        <f t="shared" si="50"/>
        <v>0</v>
      </c>
      <c r="K236" s="249"/>
      <c r="L236" s="250"/>
      <c r="M236" s="251" t="s">
        <v>1</v>
      </c>
      <c r="N236" s="252" t="s">
        <v>40</v>
      </c>
      <c r="O236" s="75"/>
      <c r="P236" s="205">
        <f t="shared" si="51"/>
        <v>0</v>
      </c>
      <c r="Q236" s="205">
        <v>0</v>
      </c>
      <c r="R236" s="205">
        <f t="shared" si="52"/>
        <v>0</v>
      </c>
      <c r="S236" s="205">
        <v>0</v>
      </c>
      <c r="T236" s="206">
        <f t="shared" si="53"/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07" t="s">
        <v>196</v>
      </c>
      <c r="AT236" s="207" t="s">
        <v>208</v>
      </c>
      <c r="AU236" s="207" t="s">
        <v>160</v>
      </c>
      <c r="AY236" s="17" t="s">
        <v>153</v>
      </c>
      <c r="BE236" s="208">
        <f t="shared" si="54"/>
        <v>0</v>
      </c>
      <c r="BF236" s="208">
        <f t="shared" si="55"/>
        <v>0</v>
      </c>
      <c r="BG236" s="208">
        <f t="shared" si="56"/>
        <v>0</v>
      </c>
      <c r="BH236" s="208">
        <f t="shared" si="57"/>
        <v>0</v>
      </c>
      <c r="BI236" s="208">
        <f t="shared" si="58"/>
        <v>0</v>
      </c>
      <c r="BJ236" s="17" t="s">
        <v>160</v>
      </c>
      <c r="BK236" s="209">
        <f t="shared" si="59"/>
        <v>0</v>
      </c>
      <c r="BL236" s="17" t="s">
        <v>159</v>
      </c>
      <c r="BM236" s="207" t="s">
        <v>1544</v>
      </c>
    </row>
    <row r="237" spans="1:65" s="2" customFormat="1" ht="16.5" customHeight="1">
      <c r="A237" s="34"/>
      <c r="B237" s="35"/>
      <c r="C237" s="196" t="s">
        <v>679</v>
      </c>
      <c r="D237" s="196" t="s">
        <v>155</v>
      </c>
      <c r="E237" s="197" t="s">
        <v>1545</v>
      </c>
      <c r="F237" s="198" t="s">
        <v>1546</v>
      </c>
      <c r="G237" s="199" t="s">
        <v>1334</v>
      </c>
      <c r="H237" s="200">
        <v>7</v>
      </c>
      <c r="I237" s="201"/>
      <c r="J237" s="200">
        <f t="shared" si="50"/>
        <v>0</v>
      </c>
      <c r="K237" s="202"/>
      <c r="L237" s="39"/>
      <c r="M237" s="203" t="s">
        <v>1</v>
      </c>
      <c r="N237" s="204" t="s">
        <v>40</v>
      </c>
      <c r="O237" s="75"/>
      <c r="P237" s="205">
        <f t="shared" si="51"/>
        <v>0</v>
      </c>
      <c r="Q237" s="205">
        <v>0</v>
      </c>
      <c r="R237" s="205">
        <f t="shared" si="52"/>
        <v>0</v>
      </c>
      <c r="S237" s="205">
        <v>0</v>
      </c>
      <c r="T237" s="206">
        <f t="shared" si="53"/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7" t="s">
        <v>159</v>
      </c>
      <c r="AT237" s="207" t="s">
        <v>155</v>
      </c>
      <c r="AU237" s="207" t="s">
        <v>160</v>
      </c>
      <c r="AY237" s="17" t="s">
        <v>153</v>
      </c>
      <c r="BE237" s="208">
        <f t="shared" si="54"/>
        <v>0</v>
      </c>
      <c r="BF237" s="208">
        <f t="shared" si="55"/>
        <v>0</v>
      </c>
      <c r="BG237" s="208">
        <f t="shared" si="56"/>
        <v>0</v>
      </c>
      <c r="BH237" s="208">
        <f t="shared" si="57"/>
        <v>0</v>
      </c>
      <c r="BI237" s="208">
        <f t="shared" si="58"/>
        <v>0</v>
      </c>
      <c r="BJ237" s="17" t="s">
        <v>160</v>
      </c>
      <c r="BK237" s="209">
        <f t="shared" si="59"/>
        <v>0</v>
      </c>
      <c r="BL237" s="17" t="s">
        <v>159</v>
      </c>
      <c r="BM237" s="207" t="s">
        <v>1547</v>
      </c>
    </row>
    <row r="238" spans="1:65" s="2" customFormat="1" ht="24.15" customHeight="1">
      <c r="A238" s="34"/>
      <c r="B238" s="35"/>
      <c r="C238" s="243" t="s">
        <v>684</v>
      </c>
      <c r="D238" s="243" t="s">
        <v>208</v>
      </c>
      <c r="E238" s="244" t="s">
        <v>1548</v>
      </c>
      <c r="F238" s="245" t="s">
        <v>1549</v>
      </c>
      <c r="G238" s="246" t="s">
        <v>1334</v>
      </c>
      <c r="H238" s="247">
        <v>7</v>
      </c>
      <c r="I238" s="248"/>
      <c r="J238" s="247">
        <f t="shared" si="50"/>
        <v>0</v>
      </c>
      <c r="K238" s="249"/>
      <c r="L238" s="250"/>
      <c r="M238" s="251" t="s">
        <v>1</v>
      </c>
      <c r="N238" s="252" t="s">
        <v>40</v>
      </c>
      <c r="O238" s="75"/>
      <c r="P238" s="205">
        <f t="shared" si="51"/>
        <v>0</v>
      </c>
      <c r="Q238" s="205">
        <v>0</v>
      </c>
      <c r="R238" s="205">
        <f t="shared" si="52"/>
        <v>0</v>
      </c>
      <c r="S238" s="205">
        <v>0</v>
      </c>
      <c r="T238" s="206">
        <f t="shared" si="53"/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7" t="s">
        <v>196</v>
      </c>
      <c r="AT238" s="207" t="s">
        <v>208</v>
      </c>
      <c r="AU238" s="207" t="s">
        <v>160</v>
      </c>
      <c r="AY238" s="17" t="s">
        <v>153</v>
      </c>
      <c r="BE238" s="208">
        <f t="shared" si="54"/>
        <v>0</v>
      </c>
      <c r="BF238" s="208">
        <f t="shared" si="55"/>
        <v>0</v>
      </c>
      <c r="BG238" s="208">
        <f t="shared" si="56"/>
        <v>0</v>
      </c>
      <c r="BH238" s="208">
        <f t="shared" si="57"/>
        <v>0</v>
      </c>
      <c r="BI238" s="208">
        <f t="shared" si="58"/>
        <v>0</v>
      </c>
      <c r="BJ238" s="17" t="s">
        <v>160</v>
      </c>
      <c r="BK238" s="209">
        <f t="shared" si="59"/>
        <v>0</v>
      </c>
      <c r="BL238" s="17" t="s">
        <v>159</v>
      </c>
      <c r="BM238" s="207" t="s">
        <v>1550</v>
      </c>
    </row>
    <row r="239" spans="1:65" s="2" customFormat="1" ht="16.5" customHeight="1">
      <c r="A239" s="34"/>
      <c r="B239" s="35"/>
      <c r="C239" s="196" t="s">
        <v>689</v>
      </c>
      <c r="D239" s="196" t="s">
        <v>155</v>
      </c>
      <c r="E239" s="197" t="s">
        <v>1551</v>
      </c>
      <c r="F239" s="198" t="s">
        <v>1552</v>
      </c>
      <c r="G239" s="199" t="s">
        <v>1334</v>
      </c>
      <c r="H239" s="200">
        <v>1</v>
      </c>
      <c r="I239" s="201"/>
      <c r="J239" s="200">
        <f t="shared" si="50"/>
        <v>0</v>
      </c>
      <c r="K239" s="202"/>
      <c r="L239" s="39"/>
      <c r="M239" s="203" t="s">
        <v>1</v>
      </c>
      <c r="N239" s="204" t="s">
        <v>40</v>
      </c>
      <c r="O239" s="75"/>
      <c r="P239" s="205">
        <f t="shared" si="51"/>
        <v>0</v>
      </c>
      <c r="Q239" s="205">
        <v>0</v>
      </c>
      <c r="R239" s="205">
        <f t="shared" si="52"/>
        <v>0</v>
      </c>
      <c r="S239" s="205">
        <v>0</v>
      </c>
      <c r="T239" s="206">
        <f t="shared" si="53"/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7" t="s">
        <v>159</v>
      </c>
      <c r="AT239" s="207" t="s">
        <v>155</v>
      </c>
      <c r="AU239" s="207" t="s">
        <v>160</v>
      </c>
      <c r="AY239" s="17" t="s">
        <v>153</v>
      </c>
      <c r="BE239" s="208">
        <f t="shared" si="54"/>
        <v>0</v>
      </c>
      <c r="BF239" s="208">
        <f t="shared" si="55"/>
        <v>0</v>
      </c>
      <c r="BG239" s="208">
        <f t="shared" si="56"/>
        <v>0</v>
      </c>
      <c r="BH239" s="208">
        <f t="shared" si="57"/>
        <v>0</v>
      </c>
      <c r="BI239" s="208">
        <f t="shared" si="58"/>
        <v>0</v>
      </c>
      <c r="BJ239" s="17" t="s">
        <v>160</v>
      </c>
      <c r="BK239" s="209">
        <f t="shared" si="59"/>
        <v>0</v>
      </c>
      <c r="BL239" s="17" t="s">
        <v>159</v>
      </c>
      <c r="BM239" s="207" t="s">
        <v>1553</v>
      </c>
    </row>
    <row r="240" spans="1:65" s="2" customFormat="1" ht="16.5" customHeight="1">
      <c r="A240" s="34"/>
      <c r="B240" s="35"/>
      <c r="C240" s="243" t="s">
        <v>695</v>
      </c>
      <c r="D240" s="243" t="s">
        <v>208</v>
      </c>
      <c r="E240" s="244" t="s">
        <v>1554</v>
      </c>
      <c r="F240" s="245" t="s">
        <v>1555</v>
      </c>
      <c r="G240" s="246" t="s">
        <v>1334</v>
      </c>
      <c r="H240" s="247">
        <v>1</v>
      </c>
      <c r="I240" s="248"/>
      <c r="J240" s="247">
        <f t="shared" si="50"/>
        <v>0</v>
      </c>
      <c r="K240" s="249"/>
      <c r="L240" s="250"/>
      <c r="M240" s="251" t="s">
        <v>1</v>
      </c>
      <c r="N240" s="252" t="s">
        <v>40</v>
      </c>
      <c r="O240" s="75"/>
      <c r="P240" s="205">
        <f t="shared" si="51"/>
        <v>0</v>
      </c>
      <c r="Q240" s="205">
        <v>0</v>
      </c>
      <c r="R240" s="205">
        <f t="shared" si="52"/>
        <v>0</v>
      </c>
      <c r="S240" s="205">
        <v>0</v>
      </c>
      <c r="T240" s="206">
        <f t="shared" si="53"/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7" t="s">
        <v>196</v>
      </c>
      <c r="AT240" s="207" t="s">
        <v>208</v>
      </c>
      <c r="AU240" s="207" t="s">
        <v>160</v>
      </c>
      <c r="AY240" s="17" t="s">
        <v>153</v>
      </c>
      <c r="BE240" s="208">
        <f t="shared" si="54"/>
        <v>0</v>
      </c>
      <c r="BF240" s="208">
        <f t="shared" si="55"/>
        <v>0</v>
      </c>
      <c r="BG240" s="208">
        <f t="shared" si="56"/>
        <v>0</v>
      </c>
      <c r="BH240" s="208">
        <f t="shared" si="57"/>
        <v>0</v>
      </c>
      <c r="BI240" s="208">
        <f t="shared" si="58"/>
        <v>0</v>
      </c>
      <c r="BJ240" s="17" t="s">
        <v>160</v>
      </c>
      <c r="BK240" s="209">
        <f t="shared" si="59"/>
        <v>0</v>
      </c>
      <c r="BL240" s="17" t="s">
        <v>159</v>
      </c>
      <c r="BM240" s="207" t="s">
        <v>1556</v>
      </c>
    </row>
    <row r="241" spans="1:65" s="2" customFormat="1" ht="16.5" customHeight="1">
      <c r="A241" s="34"/>
      <c r="B241" s="35"/>
      <c r="C241" s="196" t="s">
        <v>700</v>
      </c>
      <c r="D241" s="196" t="s">
        <v>155</v>
      </c>
      <c r="E241" s="197" t="s">
        <v>1557</v>
      </c>
      <c r="F241" s="198" t="s">
        <v>1558</v>
      </c>
      <c r="G241" s="199" t="s">
        <v>1334</v>
      </c>
      <c r="H241" s="200">
        <v>3</v>
      </c>
      <c r="I241" s="201"/>
      <c r="J241" s="200">
        <f t="shared" si="50"/>
        <v>0</v>
      </c>
      <c r="K241" s="202"/>
      <c r="L241" s="39"/>
      <c r="M241" s="203" t="s">
        <v>1</v>
      </c>
      <c r="N241" s="204" t="s">
        <v>40</v>
      </c>
      <c r="O241" s="75"/>
      <c r="P241" s="205">
        <f t="shared" si="51"/>
        <v>0</v>
      </c>
      <c r="Q241" s="205">
        <v>0</v>
      </c>
      <c r="R241" s="205">
        <f t="shared" si="52"/>
        <v>0</v>
      </c>
      <c r="S241" s="205">
        <v>0</v>
      </c>
      <c r="T241" s="206">
        <f t="shared" si="53"/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07" t="s">
        <v>159</v>
      </c>
      <c r="AT241" s="207" t="s">
        <v>155</v>
      </c>
      <c r="AU241" s="207" t="s">
        <v>160</v>
      </c>
      <c r="AY241" s="17" t="s">
        <v>153</v>
      </c>
      <c r="BE241" s="208">
        <f t="shared" si="54"/>
        <v>0</v>
      </c>
      <c r="BF241" s="208">
        <f t="shared" si="55"/>
        <v>0</v>
      </c>
      <c r="BG241" s="208">
        <f t="shared" si="56"/>
        <v>0</v>
      </c>
      <c r="BH241" s="208">
        <f t="shared" si="57"/>
        <v>0</v>
      </c>
      <c r="BI241" s="208">
        <f t="shared" si="58"/>
        <v>0</v>
      </c>
      <c r="BJ241" s="17" t="s">
        <v>160</v>
      </c>
      <c r="BK241" s="209">
        <f t="shared" si="59"/>
        <v>0</v>
      </c>
      <c r="BL241" s="17" t="s">
        <v>159</v>
      </c>
      <c r="BM241" s="207" t="s">
        <v>1559</v>
      </c>
    </row>
    <row r="242" spans="1:65" s="2" customFormat="1" ht="24.15" customHeight="1">
      <c r="A242" s="34"/>
      <c r="B242" s="35"/>
      <c r="C242" s="196" t="s">
        <v>705</v>
      </c>
      <c r="D242" s="196" t="s">
        <v>155</v>
      </c>
      <c r="E242" s="197" t="s">
        <v>1560</v>
      </c>
      <c r="F242" s="198" t="s">
        <v>1561</v>
      </c>
      <c r="G242" s="199" t="s">
        <v>266</v>
      </c>
      <c r="H242" s="200">
        <v>0.04</v>
      </c>
      <c r="I242" s="201"/>
      <c r="J242" s="200">
        <f t="shared" si="50"/>
        <v>0</v>
      </c>
      <c r="K242" s="202"/>
      <c r="L242" s="39"/>
      <c r="M242" s="203" t="s">
        <v>1</v>
      </c>
      <c r="N242" s="204" t="s">
        <v>40</v>
      </c>
      <c r="O242" s="75"/>
      <c r="P242" s="205">
        <f t="shared" si="51"/>
        <v>0</v>
      </c>
      <c r="Q242" s="205">
        <v>0</v>
      </c>
      <c r="R242" s="205">
        <f t="shared" si="52"/>
        <v>0</v>
      </c>
      <c r="S242" s="205">
        <v>0</v>
      </c>
      <c r="T242" s="206">
        <f t="shared" si="53"/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7" t="s">
        <v>159</v>
      </c>
      <c r="AT242" s="207" t="s">
        <v>155</v>
      </c>
      <c r="AU242" s="207" t="s">
        <v>160</v>
      </c>
      <c r="AY242" s="17" t="s">
        <v>153</v>
      </c>
      <c r="BE242" s="208">
        <f t="shared" si="54"/>
        <v>0</v>
      </c>
      <c r="BF242" s="208">
        <f t="shared" si="55"/>
        <v>0</v>
      </c>
      <c r="BG242" s="208">
        <f t="shared" si="56"/>
        <v>0</v>
      </c>
      <c r="BH242" s="208">
        <f t="shared" si="57"/>
        <v>0</v>
      </c>
      <c r="BI242" s="208">
        <f t="shared" si="58"/>
        <v>0</v>
      </c>
      <c r="BJ242" s="17" t="s">
        <v>160</v>
      </c>
      <c r="BK242" s="209">
        <f t="shared" si="59"/>
        <v>0</v>
      </c>
      <c r="BL242" s="17" t="s">
        <v>159</v>
      </c>
      <c r="BM242" s="207" t="s">
        <v>1562</v>
      </c>
    </row>
    <row r="243" spans="1:65" s="2" customFormat="1" ht="49.95" customHeight="1">
      <c r="A243" s="34"/>
      <c r="B243" s="35"/>
      <c r="C243" s="36"/>
      <c r="D243" s="36"/>
      <c r="E243" s="184" t="s">
        <v>774</v>
      </c>
      <c r="F243" s="184" t="s">
        <v>775</v>
      </c>
      <c r="G243" s="36"/>
      <c r="H243" s="36"/>
      <c r="I243" s="36"/>
      <c r="J243" s="168">
        <f t="shared" ref="J243:J248" si="60">BK243</f>
        <v>0</v>
      </c>
      <c r="K243" s="36"/>
      <c r="L243" s="39"/>
      <c r="M243" s="253"/>
      <c r="N243" s="254"/>
      <c r="O243" s="75"/>
      <c r="P243" s="75"/>
      <c r="Q243" s="75"/>
      <c r="R243" s="75"/>
      <c r="S243" s="75"/>
      <c r="T243" s="76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73</v>
      </c>
      <c r="AU243" s="17" t="s">
        <v>74</v>
      </c>
      <c r="AY243" s="17" t="s">
        <v>776</v>
      </c>
      <c r="BK243" s="209">
        <f>SUM(BK244:BK248)</f>
        <v>0</v>
      </c>
    </row>
    <row r="244" spans="1:65" s="2" customFormat="1" ht="16.350000000000001" customHeight="1">
      <c r="A244" s="34"/>
      <c r="B244" s="35"/>
      <c r="C244" s="255" t="s">
        <v>1</v>
      </c>
      <c r="D244" s="255" t="s">
        <v>155</v>
      </c>
      <c r="E244" s="256" t="s">
        <v>1</v>
      </c>
      <c r="F244" s="257" t="s">
        <v>1</v>
      </c>
      <c r="G244" s="258" t="s">
        <v>1</v>
      </c>
      <c r="H244" s="259"/>
      <c r="I244" s="259"/>
      <c r="J244" s="260">
        <f t="shared" si="60"/>
        <v>0</v>
      </c>
      <c r="K244" s="202"/>
      <c r="L244" s="39"/>
      <c r="M244" s="261" t="s">
        <v>1</v>
      </c>
      <c r="N244" s="262" t="s">
        <v>40</v>
      </c>
      <c r="O244" s="75"/>
      <c r="P244" s="75"/>
      <c r="Q244" s="75"/>
      <c r="R244" s="75"/>
      <c r="S244" s="75"/>
      <c r="T244" s="76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T244" s="17" t="s">
        <v>776</v>
      </c>
      <c r="AU244" s="17" t="s">
        <v>82</v>
      </c>
      <c r="AY244" s="17" t="s">
        <v>776</v>
      </c>
      <c r="BE244" s="208">
        <f>IF(N244="základná",J244,0)</f>
        <v>0</v>
      </c>
      <c r="BF244" s="208">
        <f>IF(N244="znížená",J244,0)</f>
        <v>0</v>
      </c>
      <c r="BG244" s="208">
        <f>IF(N244="zákl. prenesená",J244,0)</f>
        <v>0</v>
      </c>
      <c r="BH244" s="208">
        <f>IF(N244="zníž. prenesená",J244,0)</f>
        <v>0</v>
      </c>
      <c r="BI244" s="208">
        <f>IF(N244="nulová",J244,0)</f>
        <v>0</v>
      </c>
      <c r="BJ244" s="17" t="s">
        <v>160</v>
      </c>
      <c r="BK244" s="209">
        <f>I244*H244</f>
        <v>0</v>
      </c>
    </row>
    <row r="245" spans="1:65" s="2" customFormat="1" ht="16.350000000000001" customHeight="1">
      <c r="A245" s="34"/>
      <c r="B245" s="35"/>
      <c r="C245" s="255" t="s">
        <v>1</v>
      </c>
      <c r="D245" s="255" t="s">
        <v>155</v>
      </c>
      <c r="E245" s="256" t="s">
        <v>1</v>
      </c>
      <c r="F245" s="257" t="s">
        <v>1</v>
      </c>
      <c r="G245" s="258" t="s">
        <v>1</v>
      </c>
      <c r="H245" s="259"/>
      <c r="I245" s="259"/>
      <c r="J245" s="260">
        <f t="shared" si="60"/>
        <v>0</v>
      </c>
      <c r="K245" s="202"/>
      <c r="L245" s="39"/>
      <c r="M245" s="261" t="s">
        <v>1</v>
      </c>
      <c r="N245" s="262" t="s">
        <v>40</v>
      </c>
      <c r="O245" s="75"/>
      <c r="P245" s="75"/>
      <c r="Q245" s="75"/>
      <c r="R245" s="75"/>
      <c r="S245" s="75"/>
      <c r="T245" s="76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T245" s="17" t="s">
        <v>776</v>
      </c>
      <c r="AU245" s="17" t="s">
        <v>82</v>
      </c>
      <c r="AY245" s="17" t="s">
        <v>776</v>
      </c>
      <c r="BE245" s="208">
        <f>IF(N245="základná",J245,0)</f>
        <v>0</v>
      </c>
      <c r="BF245" s="208">
        <f>IF(N245="znížená",J245,0)</f>
        <v>0</v>
      </c>
      <c r="BG245" s="208">
        <f>IF(N245="zákl. prenesená",J245,0)</f>
        <v>0</v>
      </c>
      <c r="BH245" s="208">
        <f>IF(N245="zníž. prenesená",J245,0)</f>
        <v>0</v>
      </c>
      <c r="BI245" s="208">
        <f>IF(N245="nulová",J245,0)</f>
        <v>0</v>
      </c>
      <c r="BJ245" s="17" t="s">
        <v>160</v>
      </c>
      <c r="BK245" s="209">
        <f>I245*H245</f>
        <v>0</v>
      </c>
    </row>
    <row r="246" spans="1:65" s="2" customFormat="1" ht="16.350000000000001" customHeight="1">
      <c r="A246" s="34"/>
      <c r="B246" s="35"/>
      <c r="C246" s="255" t="s">
        <v>1</v>
      </c>
      <c r="D246" s="255" t="s">
        <v>155</v>
      </c>
      <c r="E246" s="256" t="s">
        <v>1</v>
      </c>
      <c r="F246" s="257" t="s">
        <v>1</v>
      </c>
      <c r="G246" s="258" t="s">
        <v>1</v>
      </c>
      <c r="H246" s="259"/>
      <c r="I246" s="259"/>
      <c r="J246" s="260">
        <f t="shared" si="60"/>
        <v>0</v>
      </c>
      <c r="K246" s="202"/>
      <c r="L246" s="39"/>
      <c r="M246" s="261" t="s">
        <v>1</v>
      </c>
      <c r="N246" s="262" t="s">
        <v>40</v>
      </c>
      <c r="O246" s="75"/>
      <c r="P246" s="75"/>
      <c r="Q246" s="75"/>
      <c r="R246" s="75"/>
      <c r="S246" s="75"/>
      <c r="T246" s="76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7" t="s">
        <v>776</v>
      </c>
      <c r="AU246" s="17" t="s">
        <v>82</v>
      </c>
      <c r="AY246" s="17" t="s">
        <v>776</v>
      </c>
      <c r="BE246" s="208">
        <f>IF(N246="základná",J246,0)</f>
        <v>0</v>
      </c>
      <c r="BF246" s="208">
        <f>IF(N246="znížená",J246,0)</f>
        <v>0</v>
      </c>
      <c r="BG246" s="208">
        <f>IF(N246="zákl. prenesená",J246,0)</f>
        <v>0</v>
      </c>
      <c r="BH246" s="208">
        <f>IF(N246="zníž. prenesená",J246,0)</f>
        <v>0</v>
      </c>
      <c r="BI246" s="208">
        <f>IF(N246="nulová",J246,0)</f>
        <v>0</v>
      </c>
      <c r="BJ246" s="17" t="s">
        <v>160</v>
      </c>
      <c r="BK246" s="209">
        <f>I246*H246</f>
        <v>0</v>
      </c>
    </row>
    <row r="247" spans="1:65" s="2" customFormat="1" ht="16.350000000000001" customHeight="1">
      <c r="A247" s="34"/>
      <c r="B247" s="35"/>
      <c r="C247" s="255" t="s">
        <v>1</v>
      </c>
      <c r="D247" s="255" t="s">
        <v>155</v>
      </c>
      <c r="E247" s="256" t="s">
        <v>1</v>
      </c>
      <c r="F247" s="257" t="s">
        <v>1</v>
      </c>
      <c r="G247" s="258" t="s">
        <v>1</v>
      </c>
      <c r="H247" s="259"/>
      <c r="I247" s="259"/>
      <c r="J247" s="260">
        <f t="shared" si="60"/>
        <v>0</v>
      </c>
      <c r="K247" s="202"/>
      <c r="L247" s="39"/>
      <c r="M247" s="261" t="s">
        <v>1</v>
      </c>
      <c r="N247" s="262" t="s">
        <v>40</v>
      </c>
      <c r="O247" s="75"/>
      <c r="P247" s="75"/>
      <c r="Q247" s="75"/>
      <c r="R247" s="75"/>
      <c r="S247" s="75"/>
      <c r="T247" s="76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T247" s="17" t="s">
        <v>776</v>
      </c>
      <c r="AU247" s="17" t="s">
        <v>82</v>
      </c>
      <c r="AY247" s="17" t="s">
        <v>776</v>
      </c>
      <c r="BE247" s="208">
        <f>IF(N247="základná",J247,0)</f>
        <v>0</v>
      </c>
      <c r="BF247" s="208">
        <f>IF(N247="znížená",J247,0)</f>
        <v>0</v>
      </c>
      <c r="BG247" s="208">
        <f>IF(N247="zákl. prenesená",J247,0)</f>
        <v>0</v>
      </c>
      <c r="BH247" s="208">
        <f>IF(N247="zníž. prenesená",J247,0)</f>
        <v>0</v>
      </c>
      <c r="BI247" s="208">
        <f>IF(N247="nulová",J247,0)</f>
        <v>0</v>
      </c>
      <c r="BJ247" s="17" t="s">
        <v>160</v>
      </c>
      <c r="BK247" s="209">
        <f>I247*H247</f>
        <v>0</v>
      </c>
    </row>
    <row r="248" spans="1:65" s="2" customFormat="1" ht="16.350000000000001" customHeight="1">
      <c r="A248" s="34"/>
      <c r="B248" s="35"/>
      <c r="C248" s="255" t="s">
        <v>1</v>
      </c>
      <c r="D248" s="255" t="s">
        <v>155</v>
      </c>
      <c r="E248" s="256" t="s">
        <v>1</v>
      </c>
      <c r="F248" s="257" t="s">
        <v>1</v>
      </c>
      <c r="G248" s="258" t="s">
        <v>1</v>
      </c>
      <c r="H248" s="259"/>
      <c r="I248" s="259"/>
      <c r="J248" s="260">
        <f t="shared" si="60"/>
        <v>0</v>
      </c>
      <c r="K248" s="202"/>
      <c r="L248" s="39"/>
      <c r="M248" s="261" t="s">
        <v>1</v>
      </c>
      <c r="N248" s="262" t="s">
        <v>40</v>
      </c>
      <c r="O248" s="263"/>
      <c r="P248" s="263"/>
      <c r="Q248" s="263"/>
      <c r="R248" s="263"/>
      <c r="S248" s="263"/>
      <c r="T248" s="26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T248" s="17" t="s">
        <v>776</v>
      </c>
      <c r="AU248" s="17" t="s">
        <v>82</v>
      </c>
      <c r="AY248" s="17" t="s">
        <v>776</v>
      </c>
      <c r="BE248" s="208">
        <f>IF(N248="základná",J248,0)</f>
        <v>0</v>
      </c>
      <c r="BF248" s="208">
        <f>IF(N248="znížená",J248,0)</f>
        <v>0</v>
      </c>
      <c r="BG248" s="208">
        <f>IF(N248="zákl. prenesená",J248,0)</f>
        <v>0</v>
      </c>
      <c r="BH248" s="208">
        <f>IF(N248="zníž. prenesená",J248,0)</f>
        <v>0</v>
      </c>
      <c r="BI248" s="208">
        <f>IF(N248="nulová",J248,0)</f>
        <v>0</v>
      </c>
      <c r="BJ248" s="17" t="s">
        <v>160</v>
      </c>
      <c r="BK248" s="209">
        <f>I248*H248</f>
        <v>0</v>
      </c>
    </row>
    <row r="249" spans="1:65" s="2" customFormat="1" ht="6.9" customHeight="1">
      <c r="A249" s="34"/>
      <c r="B249" s="58"/>
      <c r="C249" s="59"/>
      <c r="D249" s="59"/>
      <c r="E249" s="59"/>
      <c r="F249" s="59"/>
      <c r="G249" s="59"/>
      <c r="H249" s="59"/>
      <c r="I249" s="59"/>
      <c r="J249" s="59"/>
      <c r="K249" s="59"/>
      <c r="L249" s="39"/>
      <c r="M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</row>
  </sheetData>
  <sheetProtection algorithmName="SHA-512" hashValue="UNlktlosB6xIPGWUFNMjnHVUDWlu4a3FDaZXEyg4nVIhF5vekcbvZXicqMkwqN451kMI6H5hrSaECcTbBeTryw==" saltValue="K6zu8FU8Wny0y6iL7Nn7UNxcpim/5Aqw7pYE0CKLohjSRPDo5v1LwUYFyEw/le81ZVmxs4AcFdUy21D4CgK4Gw==" spinCount="100000" sheet="1" objects="1" scenarios="1" formatColumns="0" formatRows="0" autoFilter="0"/>
  <autoFilter ref="C126:K248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44:D249">
      <formula1>"K, M"</formula1>
    </dataValidation>
    <dataValidation type="list" allowBlank="1" showInputMessage="1" showErrorMessage="1" error="Povolené sú hodnoty základná, znížená, nulová." sqref="N244:N24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1A13C23BEF34386F3E31A2ED6D3CD" ma:contentTypeVersion="10" ma:contentTypeDescription="Umožňuje vytvoriť nový dokument." ma:contentTypeScope="" ma:versionID="6700c7a5a4446c141b5e4159279560f0">
  <xsd:schema xmlns:xsd="http://www.w3.org/2001/XMLSchema" xmlns:xs="http://www.w3.org/2001/XMLSchema" xmlns:p="http://schemas.microsoft.com/office/2006/metadata/properties" xmlns:ns2="606387a7-b902-4da9-b307-57bf50632f41" xmlns:ns3="2e7678cc-b4c1-42d9-898c-40f2d02fe980" targetNamespace="http://schemas.microsoft.com/office/2006/metadata/properties" ma:root="true" ma:fieldsID="fbeefb155009cf300537ceeeb21e4d09" ns2:_="" ns3:_="">
    <xsd:import namespace="606387a7-b902-4da9-b307-57bf50632f41"/>
    <xsd:import namespace="2e7678cc-b4c1-42d9-898c-40f2d02fe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387a7-b902-4da9-b307-57bf50632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678cc-b4c1-42d9-898c-40f2d02fe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AD329C-548C-4DE9-B60C-411BF0C397D5}"/>
</file>

<file path=customXml/itemProps2.xml><?xml version="1.0" encoding="utf-8"?>
<ds:datastoreItem xmlns:ds="http://schemas.openxmlformats.org/officeDocument/2006/customXml" ds:itemID="{6F8523A0-3992-45C9-8190-E76B708306CD}"/>
</file>

<file path=customXml/itemProps3.xml><?xml version="1.0" encoding="utf-8"?>
<ds:datastoreItem xmlns:ds="http://schemas.openxmlformats.org/officeDocument/2006/customXml" ds:itemID="{E1EAC807-31FF-42EF-8B9C-97F8B2D23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a - Stavebná časť</vt:lpstr>
      <vt:lpstr>b - Rozvádzač RD</vt:lpstr>
      <vt:lpstr>c - Elektrická prípojka NN</vt:lpstr>
      <vt:lpstr>d - Svetelná inštalácia</vt:lpstr>
      <vt:lpstr>e - Zásuvková inštalácia</vt:lpstr>
      <vt:lpstr>f - Inštalácia TV + SAT</vt:lpstr>
      <vt:lpstr>g - Bleskozvod + uzemnenie</vt:lpstr>
      <vt:lpstr>h - Zdravotechnika</vt:lpstr>
      <vt:lpstr>i - Vykurovanie</vt:lpstr>
      <vt:lpstr>'a - Stavebná časť'!Názvy_tlače</vt:lpstr>
      <vt:lpstr>'b - Rozvádzač RD'!Názvy_tlače</vt:lpstr>
      <vt:lpstr>'c - Elektrická prípojka NN'!Názvy_tlače</vt:lpstr>
      <vt:lpstr>'d - Svetelná inštalácia'!Názvy_tlače</vt:lpstr>
      <vt:lpstr>'e - Zásuvková inštalácia'!Názvy_tlače</vt:lpstr>
      <vt:lpstr>'f - Inštalácia TV + SAT'!Názvy_tlače</vt:lpstr>
      <vt:lpstr>'g - Bleskozvod + uzemnenie'!Názvy_tlače</vt:lpstr>
      <vt:lpstr>'h - Zdravotechnika'!Názvy_tlače</vt:lpstr>
      <vt:lpstr>'i - Vykurovanie'!Názvy_tlače</vt:lpstr>
      <vt:lpstr>'Rekapitulácia stavby'!Názvy_tlače</vt:lpstr>
      <vt:lpstr>'a - Stavebná časť'!Oblasť_tlače</vt:lpstr>
      <vt:lpstr>'b - Rozvádzač RD'!Oblasť_tlače</vt:lpstr>
      <vt:lpstr>'c - Elektrická prípojka NN'!Oblasť_tlače</vt:lpstr>
      <vt:lpstr>'d - Svetelná inštalácia'!Oblasť_tlače</vt:lpstr>
      <vt:lpstr>'e - Zásuvková inštalácia'!Oblasť_tlače</vt:lpstr>
      <vt:lpstr>'f - Inštalácia TV + SAT'!Oblasť_tlače</vt:lpstr>
      <vt:lpstr>'g - Bleskozvod + uzemnenie'!Oblasť_tlače</vt:lpstr>
      <vt:lpstr>'h - Zdravotechnika'!Oblasť_tlače</vt:lpstr>
      <vt:lpstr>'i - Vykurovanie'!Oblasť_tlače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Štugner</dc:creator>
  <cp:lastModifiedBy>Michalička</cp:lastModifiedBy>
  <dcterms:created xsi:type="dcterms:W3CDTF">2021-10-25T08:29:23Z</dcterms:created>
  <dcterms:modified xsi:type="dcterms:W3CDTF">2022-03-13T18:04:01Z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0x010100DB31A13C23BEF34386F3E31A2ED6D3CD</vt:lpwstr>
  </property>
</Properties>
</file>